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I rebalans " sheetId="1" r:id="rId1"/>
  </sheets>
  <definedNames>
    <definedName name="Excel_BuiltIn_Print_Titles" localSheetId="0">('I rebalans '!$A:$E,'I rebalans '!$29:$32)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J15" authorId="0">
      <text>
        <r>
          <rPr>
            <b/>
            <sz val="8"/>
            <color indexed="8"/>
            <rFont val="Tahoma"/>
            <family val="2"/>
          </rPr>
          <t xml:space="preserve">Author:
</t>
        </r>
        <r>
          <rPr>
            <sz val="8"/>
            <color indexed="8"/>
            <rFont val="Tahoma"/>
            <family val="2"/>
          </rPr>
          <t xml:space="preserve">додати пред крај године
</t>
        </r>
      </text>
    </comment>
    <comment ref="O15" authorId="0">
      <text>
        <r>
          <rPr>
            <b/>
            <sz val="8"/>
            <color indexed="8"/>
            <rFont val="Tahoma"/>
            <family val="2"/>
          </rPr>
          <t xml:space="preserve">Author:
</t>
        </r>
        <r>
          <rPr>
            <sz val="8"/>
            <color indexed="8"/>
            <rFont val="Tahoma"/>
            <family val="2"/>
          </rPr>
          <t xml:space="preserve">додати пред крај године
</t>
        </r>
      </text>
    </comment>
  </commentList>
</comments>
</file>

<file path=xl/sharedStrings.xml><?xml version="1.0" encoding="utf-8"?>
<sst xmlns="http://schemas.openxmlformats.org/spreadsheetml/2006/main" count="203" uniqueCount="173">
  <si>
    <t>ДОМ ЗДРАВЉА "ЧАЧАК" ЧАЧАК</t>
  </si>
  <si>
    <t>ПРИХОДИ И ПРИМАЊА</t>
  </si>
  <si>
    <t>Р.бр</t>
  </si>
  <si>
    <t>Група прихода</t>
  </si>
  <si>
    <t>Број апропријације</t>
  </si>
  <si>
    <t>Економска класификација</t>
  </si>
  <si>
    <t>Опис</t>
  </si>
  <si>
    <t>Износ планираних прихода и примања</t>
  </si>
  <si>
    <t xml:space="preserve">Укупно                       </t>
  </si>
  <si>
    <t>Приходи из буџета</t>
  </si>
  <si>
    <t>Сопствена средства</t>
  </si>
  <si>
    <t>Републике</t>
  </si>
  <si>
    <t>Општине</t>
  </si>
  <si>
    <t>ООСО</t>
  </si>
  <si>
    <t>5=6+7+8+9</t>
  </si>
  <si>
    <t>I</t>
  </si>
  <si>
    <t>740000</t>
  </si>
  <si>
    <t xml:space="preserve">ПРИХОДИ  </t>
  </si>
  <si>
    <t>741000</t>
  </si>
  <si>
    <t xml:space="preserve">ПРИХОДИ ОД  ИМОВИНЕ </t>
  </si>
  <si>
    <t>Приход од имовине који припада имаоцима полиса осигурања Републике Србије</t>
  </si>
  <si>
    <t>ПРИХОДИ ОД ПРОДАЈЕ ДОБАРА И УСЛУГА</t>
  </si>
  <si>
    <t>Приходи од услуга</t>
  </si>
  <si>
    <t>742121**</t>
  </si>
  <si>
    <t>Приходи од закупа непокретности</t>
  </si>
  <si>
    <t xml:space="preserve">МЕШОВИТИ И НЕОДРЕЂЕНИ ПРИХОДИ </t>
  </si>
  <si>
    <t>Мешовити и неодређени приходи</t>
  </si>
  <si>
    <t>II</t>
  </si>
  <si>
    <t>МЕМОРАНДУМСКЕ СТАВКЕ ЗА РЕФУНДАЦИЈУ РАСХОДА</t>
  </si>
  <si>
    <t xml:space="preserve">Меморандумске ставке за рефундацију расхода </t>
  </si>
  <si>
    <t>III</t>
  </si>
  <si>
    <t>781100</t>
  </si>
  <si>
    <t>ТРАНСФЕРИ ИЗМЕЂУ БУЏЕТСКИХ КОРИСНИКА НА ИСТОМ НИВОУ</t>
  </si>
  <si>
    <t>IV</t>
  </si>
  <si>
    <t>ПРИХОДИ ИЗ БУЏЕТА</t>
  </si>
  <si>
    <t>УКУПНИ ПРИХОДИ И ПРИМАЊА  I+II+III+IV</t>
  </si>
  <si>
    <t>РАСХОДИ И ИЗДАЦИ</t>
  </si>
  <si>
    <t>Група расхода</t>
  </si>
  <si>
    <t xml:space="preserve">Износ планираних расхода и издатака </t>
  </si>
  <si>
    <t>Расходи и издаци из буџета</t>
  </si>
  <si>
    <t xml:space="preserve">ТЕКУЋИ РАСХОДИ И ИЗДАЦИ ЗА НЕФИНАНСИЈСКЕ ИМОВИНЕ </t>
  </si>
  <si>
    <t>РАСХОДИ ЗА ЗАПОСЛЕНЕ (1+2+3+4+5+6)</t>
  </si>
  <si>
    <t>I.1.</t>
  </si>
  <si>
    <t xml:space="preserve">ПЛАТЕ, ДОДАЦИ И НАКНАДЕ ЗАПОСЛЕНИХ (ЗАРАДЕ)  </t>
  </si>
  <si>
    <t>I.1.1</t>
  </si>
  <si>
    <t>ПЛАТЕ, ДОДАЦИ И НАКНАДЕ ЗАПОСЛЕНИХ</t>
  </si>
  <si>
    <t>I.2.</t>
  </si>
  <si>
    <t xml:space="preserve">СОЦИЈАЛНИ ДОПРИНОСИ НА ТЕРЕТ ПОСЛОДАВЦА </t>
  </si>
  <si>
    <t>I.2.1</t>
  </si>
  <si>
    <t xml:space="preserve">Допринос за пензијско и инвалидско осигурање </t>
  </si>
  <si>
    <t>I.2.2</t>
  </si>
  <si>
    <t>Допринос за здравствено осигурање</t>
  </si>
  <si>
    <t>I.2.3</t>
  </si>
  <si>
    <t>Допринос за незапосленост</t>
  </si>
  <si>
    <t>I.3.</t>
  </si>
  <si>
    <t>НАКНАДЕ У НАТУРИ</t>
  </si>
  <si>
    <t>Накнаде у натури</t>
  </si>
  <si>
    <t>I.3.1</t>
  </si>
  <si>
    <t xml:space="preserve">Превоз на посао и са посла </t>
  </si>
  <si>
    <t>I.3.2</t>
  </si>
  <si>
    <t>Поклони за децу запослених</t>
  </si>
  <si>
    <t>1.4.</t>
  </si>
  <si>
    <t xml:space="preserve">СОЦИЈАЛНА ДАВАЊА ЗАПОСЛЕНИМА </t>
  </si>
  <si>
    <t>1.4.1</t>
  </si>
  <si>
    <t>Исплата накнада за време одсуствовања с посла на терет фондова</t>
  </si>
  <si>
    <t>I.4.2</t>
  </si>
  <si>
    <t>Отпремнине и помоћи</t>
  </si>
  <si>
    <t>I.4.3</t>
  </si>
  <si>
    <t>Помоћ у медицинском лечењу запосленог или чланова уже породице и друге помоћи запосленом</t>
  </si>
  <si>
    <t>I.5.</t>
  </si>
  <si>
    <t>НАКНАДЕ ТРОШКОВА ЗА ЗАПОСЛЕНЕ</t>
  </si>
  <si>
    <t>Накнада трошкова за запослене</t>
  </si>
  <si>
    <t>I.6.</t>
  </si>
  <si>
    <t xml:space="preserve">НАГРАДЕ ЗАПОСЛЕНИМА И ОСТАЛИ ПОСЕБНИ РАСХОДИ </t>
  </si>
  <si>
    <t>Награде запосленима и остали посебни расходи</t>
  </si>
  <si>
    <t>КОРИШЋЕЊЕ УСЛУГА И РОБА (1+2+3+4+5+6)</t>
  </si>
  <si>
    <t xml:space="preserve">СТАЛНИ ТРОШКОВИ </t>
  </si>
  <si>
    <t>II.1.1.</t>
  </si>
  <si>
    <t>Трошкови платног промета и банкарских услуга</t>
  </si>
  <si>
    <t>II.1.2</t>
  </si>
  <si>
    <t>Енергетске услуге</t>
  </si>
  <si>
    <t>II.1.3</t>
  </si>
  <si>
    <t>Комуналне услуге</t>
  </si>
  <si>
    <t>II.1.4</t>
  </si>
  <si>
    <t>Услуге комуникације</t>
  </si>
  <si>
    <t>II.1.5</t>
  </si>
  <si>
    <t>Трошкови осигурања</t>
  </si>
  <si>
    <t>II.1.6</t>
  </si>
  <si>
    <t>Закуп имовине и опреме</t>
  </si>
  <si>
    <t xml:space="preserve">ТРОШКОВИ ПУТОВАЊА </t>
  </si>
  <si>
    <t>II.2.1</t>
  </si>
  <si>
    <t>Трошкови путовања у оквиру редовног рада</t>
  </si>
  <si>
    <t xml:space="preserve">УСЛУГЕ ПО УГОВОРУ </t>
  </si>
  <si>
    <t>II.3.1</t>
  </si>
  <si>
    <t>Административне услуге</t>
  </si>
  <si>
    <t>II.3.2</t>
  </si>
  <si>
    <t>Компјутерске услуге</t>
  </si>
  <si>
    <t>II.3.3</t>
  </si>
  <si>
    <t xml:space="preserve">Услуге образовања и усавршавања   </t>
  </si>
  <si>
    <t>II.3.4</t>
  </si>
  <si>
    <t>Услуге информисања</t>
  </si>
  <si>
    <t>II.3.5</t>
  </si>
  <si>
    <t xml:space="preserve">Стручне услуге  </t>
  </si>
  <si>
    <t>II.3.6</t>
  </si>
  <si>
    <t>Услуге за домаћинство и угоститељство</t>
  </si>
  <si>
    <t>II.3.7</t>
  </si>
  <si>
    <t>Репрезентација</t>
  </si>
  <si>
    <t>II.3.8</t>
  </si>
  <si>
    <t>Остале опште услуге</t>
  </si>
  <si>
    <t xml:space="preserve">СПЕЦИЈАЛИЗОВАНЕ УСЛУГЕ </t>
  </si>
  <si>
    <t>II.4.1</t>
  </si>
  <si>
    <t>Медицинске услуге</t>
  </si>
  <si>
    <t>II.4.2.</t>
  </si>
  <si>
    <t>Услуге очувања животне средине, науке и геодетске услуге</t>
  </si>
  <si>
    <t>II.4.3.</t>
  </si>
  <si>
    <t>Остале специјализоване услуге</t>
  </si>
  <si>
    <t xml:space="preserve">ТЕКУЋЕ ПОПРАВКЕ И ОДРЖАВАЊЕ </t>
  </si>
  <si>
    <t>II.5.1</t>
  </si>
  <si>
    <t>Текуће поправке и одржавање објеката</t>
  </si>
  <si>
    <t>II.5.2</t>
  </si>
  <si>
    <t>Текуће поправке и одржавање опреме</t>
  </si>
  <si>
    <t>МАТЕРИЈАЛ</t>
  </si>
  <si>
    <t>II.6.1</t>
  </si>
  <si>
    <t>Административни материјал</t>
  </si>
  <si>
    <t>II.6.2</t>
  </si>
  <si>
    <t>Материјали за образовање и усавршавање запослених</t>
  </si>
  <si>
    <t>II.6.3</t>
  </si>
  <si>
    <t>Материјали за саобраћај</t>
  </si>
  <si>
    <t>II.6.4</t>
  </si>
  <si>
    <t>Материјали за очување животне средине</t>
  </si>
  <si>
    <t>II.6.5</t>
  </si>
  <si>
    <t>Медицински и лабораторијски материјали</t>
  </si>
  <si>
    <t>II.6.6</t>
  </si>
  <si>
    <t>Материјали за одржавање хигијене и угоститељство</t>
  </si>
  <si>
    <t>II.6.7</t>
  </si>
  <si>
    <t>Материјали за посебне намене</t>
  </si>
  <si>
    <t>ОТПЛАТА КАМАТА И ТЕКУЋИ ТРОШКОВИ ЗАДУЖИВАЊА</t>
  </si>
  <si>
    <t>Казне за кашњење</t>
  </si>
  <si>
    <t>ОСТАЛЕ ДОТАЦИЈЕ И ТРАНСФЕРИ</t>
  </si>
  <si>
    <t>Остале текуће дотације по закону - инвалиди</t>
  </si>
  <si>
    <t>V</t>
  </si>
  <si>
    <t>ДОТАЦИЈЕ ОСТАЛИМ НЕПРОФИТНИМ ИНСТИТУЦИЈАМА</t>
  </si>
  <si>
    <t xml:space="preserve">Дотације осталим непрофитним институцијама </t>
  </si>
  <si>
    <t>VI</t>
  </si>
  <si>
    <t>ПОРЕЗИ, ОБАВЕЗНЕ ТАКСЕ, КАЗНЕ И ПЕНАЛИ</t>
  </si>
  <si>
    <t>Остали порези</t>
  </si>
  <si>
    <t>Обавезне таксе</t>
  </si>
  <si>
    <t>Новчане казне и пенале</t>
  </si>
  <si>
    <t>VII</t>
  </si>
  <si>
    <t>НОВЧАНЕ КАЗНЕ И ПЕНАЛИ ПО РЕШЕЊУ СУДОВА</t>
  </si>
  <si>
    <t>Новчане казне и пенали по решењу судова</t>
  </si>
  <si>
    <t>VIII</t>
  </si>
  <si>
    <t>510000</t>
  </si>
  <si>
    <t>ОСНОВНА СРЕДСТВА</t>
  </si>
  <si>
    <t>Капитално одржавање</t>
  </si>
  <si>
    <t>Опрема за саобраћај</t>
  </si>
  <si>
    <t>Административна опрема</t>
  </si>
  <si>
    <t>Опрема за заштиту животне средине</t>
  </si>
  <si>
    <t>Медицинска опрема</t>
  </si>
  <si>
    <t>Компјутерски софтвер</t>
  </si>
  <si>
    <t>УКУПНИ РАСХОДИ И ИЗДАЦИ I+II+III+IV+V+VI+VII+VIII</t>
  </si>
  <si>
    <t>САСТАВИЛА</t>
  </si>
  <si>
    <t>_______________________________</t>
  </si>
  <si>
    <t>Маријана Вранеш</t>
  </si>
  <si>
    <t>шеф рачуноводства</t>
  </si>
  <si>
    <t>НАЧЕЛНИК</t>
  </si>
  <si>
    <t xml:space="preserve">  ДИРЕКТОР</t>
  </si>
  <si>
    <t>Весна Малетић</t>
  </si>
  <si>
    <t>др Александар Пајовић</t>
  </si>
  <si>
    <t xml:space="preserve">I РЕБАЛАНС ФИНАНСИЈСКОГ ПЛАНА ЗА 2019. ГОДИНУ </t>
  </si>
  <si>
    <t>Износ планираних прихода и примања I ребаланс</t>
  </si>
  <si>
    <t>10=11+12+13+14</t>
  </si>
  <si>
    <t>Износ планираних расхода и издатака I ребаланс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</si>
</sst>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10"/>
      <color indexed="8"/>
      <name val="Cambria"/>
      <family val="1"/>
    </font>
    <font>
      <b/>
      <sz val="9"/>
      <color indexed="8"/>
      <name val="Cambria"/>
      <family val="1"/>
    </font>
    <font>
      <b/>
      <i/>
      <sz val="9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0" fontId="3" fillId="0" borderId="0" xfId="55" applyFont="1" applyFill="1" applyAlignment="1">
      <alignment vertical="center"/>
      <protection/>
    </xf>
    <xf numFmtId="0" fontId="4" fillId="0" borderId="0" xfId="55" applyFont="1" applyFill="1" applyAlignment="1">
      <alignment vertical="center"/>
      <protection/>
    </xf>
    <xf numFmtId="0" fontId="4" fillId="0" borderId="0" xfId="55" applyFont="1" applyFill="1" applyAlignment="1">
      <alignment vertical="center" wrapText="1"/>
      <protection/>
    </xf>
    <xf numFmtId="0" fontId="3" fillId="0" borderId="0" xfId="55" applyFont="1" applyFill="1" applyAlignment="1">
      <alignment horizontal="left" vertical="center"/>
      <protection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55" applyFont="1" applyFill="1" applyAlignment="1">
      <alignment vertical="center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3" fillId="0" borderId="13" xfId="55" applyFont="1" applyFill="1" applyBorder="1" applyAlignment="1">
      <alignment horizontal="center" vertical="center"/>
      <protection/>
    </xf>
    <xf numFmtId="49" fontId="3" fillId="0" borderId="13" xfId="55" applyNumberFormat="1" applyFont="1" applyFill="1" applyBorder="1" applyAlignment="1">
      <alignment horizontal="center" vertical="center"/>
      <protection/>
    </xf>
    <xf numFmtId="164" fontId="8" fillId="0" borderId="13" xfId="55" applyNumberFormat="1" applyFont="1" applyFill="1" applyBorder="1" applyAlignment="1">
      <alignment horizontal="right" vertical="center" wrapText="1"/>
      <protection/>
    </xf>
    <xf numFmtId="164" fontId="8" fillId="0" borderId="13" xfId="0" applyNumberFormat="1" applyFont="1" applyFill="1" applyBorder="1" applyAlignment="1">
      <alignment horizontal="right" vertical="center" wrapText="1"/>
    </xf>
    <xf numFmtId="3" fontId="8" fillId="0" borderId="13" xfId="55" applyNumberFormat="1" applyFont="1" applyFill="1" applyBorder="1" applyAlignment="1">
      <alignment horizontal="right" vertical="center" wrapText="1"/>
      <protection/>
    </xf>
    <xf numFmtId="0" fontId="3" fillId="0" borderId="14" xfId="55" applyFont="1" applyFill="1" applyBorder="1" applyAlignment="1">
      <alignment horizontal="center" vertical="center"/>
      <protection/>
    </xf>
    <xf numFmtId="49" fontId="3" fillId="0" borderId="14" xfId="55" applyNumberFormat="1" applyFont="1" applyFill="1" applyBorder="1" applyAlignment="1">
      <alignment horizontal="center" vertical="center"/>
      <protection/>
    </xf>
    <xf numFmtId="49" fontId="3" fillId="0" borderId="15" xfId="55" applyNumberFormat="1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left" vertical="center" wrapText="1"/>
      <protection/>
    </xf>
    <xf numFmtId="164" fontId="8" fillId="0" borderId="14" xfId="55" applyNumberFormat="1" applyFont="1" applyFill="1" applyBorder="1" applyAlignment="1">
      <alignment horizontal="right" vertical="center" wrapText="1"/>
      <protection/>
    </xf>
    <xf numFmtId="164" fontId="8" fillId="0" borderId="14" xfId="0" applyNumberFormat="1" applyFont="1" applyFill="1" applyBorder="1" applyAlignment="1">
      <alignment horizontal="right" vertical="center" wrapText="1"/>
    </xf>
    <xf numFmtId="3" fontId="8" fillId="0" borderId="14" xfId="55" applyNumberFormat="1" applyFont="1" applyFill="1" applyBorder="1" applyAlignment="1">
      <alignment horizontal="right" vertical="center" wrapText="1"/>
      <protection/>
    </xf>
    <xf numFmtId="0" fontId="3" fillId="0" borderId="10" xfId="55" applyFont="1" applyFill="1" applyBorder="1" applyAlignment="1">
      <alignment horizontal="center" vertical="center"/>
      <protection/>
    </xf>
    <xf numFmtId="49" fontId="3" fillId="0" borderId="10" xfId="55" applyNumberFormat="1" applyFont="1" applyFill="1" applyBorder="1" applyAlignment="1">
      <alignment horizontal="center" vertical="center"/>
      <protection/>
    </xf>
    <xf numFmtId="49" fontId="3" fillId="0" borderId="16" xfId="55" applyNumberFormat="1" applyFont="1" applyFill="1" applyBorder="1" applyAlignment="1">
      <alignment horizontal="center" vertical="center"/>
      <protection/>
    </xf>
    <xf numFmtId="0" fontId="4" fillId="0" borderId="16" xfId="55" applyFont="1" applyFill="1" applyBorder="1" applyAlignment="1">
      <alignment vertical="center" wrapText="1"/>
      <protection/>
    </xf>
    <xf numFmtId="164" fontId="8" fillId="0" borderId="10" xfId="55" applyNumberFormat="1" applyFont="1" applyFill="1" applyBorder="1" applyAlignment="1">
      <alignment horizontal="right" vertical="center" wrapText="1"/>
      <protection/>
    </xf>
    <xf numFmtId="164" fontId="8" fillId="0" borderId="10" xfId="0" applyNumberFormat="1" applyFont="1" applyFill="1" applyBorder="1" applyAlignment="1">
      <alignment horizontal="right" vertical="center" wrapText="1"/>
    </xf>
    <xf numFmtId="3" fontId="9" fillId="0" borderId="10" xfId="55" applyNumberFormat="1" applyFont="1" applyFill="1" applyBorder="1" applyAlignment="1">
      <alignment horizontal="right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6" xfId="55" applyFont="1" applyFill="1" applyBorder="1" applyAlignment="1">
      <alignment horizontal="center" vertical="center" wrapText="1"/>
      <protection/>
    </xf>
    <xf numFmtId="3" fontId="8" fillId="0" borderId="10" xfId="55" applyNumberFormat="1" applyFont="1" applyFill="1" applyBorder="1" applyAlignment="1">
      <alignment horizontal="right" vertical="center" wrapText="1"/>
      <protection/>
    </xf>
    <xf numFmtId="0" fontId="3" fillId="0" borderId="11" xfId="55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0" fontId="4" fillId="0" borderId="16" xfId="55" applyFont="1" applyFill="1" applyBorder="1" applyAlignment="1">
      <alignment horizontal="center" vertical="center" wrapText="1"/>
      <protection/>
    </xf>
    <xf numFmtId="164" fontId="9" fillId="0" borderId="10" xfId="55" applyNumberFormat="1" applyFont="1" applyFill="1" applyBorder="1" applyAlignment="1">
      <alignment horizontal="right" vertical="center" wrapText="1"/>
      <protection/>
    </xf>
    <xf numFmtId="164" fontId="9" fillId="0" borderId="10" xfId="0" applyNumberFormat="1" applyFont="1" applyFill="1" applyBorder="1" applyAlignment="1">
      <alignment horizontal="right" vertical="center" wrapText="1"/>
    </xf>
    <xf numFmtId="0" fontId="4" fillId="0" borderId="17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>
      <alignment horizontal="left" vertical="center" wrapText="1"/>
      <protection/>
    </xf>
    <xf numFmtId="164" fontId="9" fillId="0" borderId="11" xfId="55" applyNumberFormat="1" applyFont="1" applyFill="1" applyBorder="1" applyAlignment="1">
      <alignment horizontal="right" vertical="center" wrapText="1"/>
      <protection/>
    </xf>
    <xf numFmtId="164" fontId="9" fillId="0" borderId="11" xfId="0" applyNumberFormat="1" applyFont="1" applyFill="1" applyBorder="1" applyAlignment="1">
      <alignment horizontal="right" vertical="center" wrapText="1"/>
    </xf>
    <xf numFmtId="3" fontId="9" fillId="0" borderId="11" xfId="55" applyNumberFormat="1" applyFont="1" applyFill="1" applyBorder="1" applyAlignment="1">
      <alignment horizontal="right" vertical="center" wrapText="1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 wrapText="1"/>
      <protection/>
    </xf>
    <xf numFmtId="0" fontId="4" fillId="0" borderId="18" xfId="55" applyFont="1" applyFill="1" applyBorder="1" applyAlignment="1">
      <alignment horizontal="center" vertical="center" wrapText="1"/>
      <protection/>
    </xf>
    <xf numFmtId="0" fontId="4" fillId="0" borderId="19" xfId="55" applyFont="1" applyFill="1" applyBorder="1" applyAlignment="1">
      <alignment horizontal="center" vertical="center" wrapText="1"/>
      <protection/>
    </xf>
    <xf numFmtId="0" fontId="6" fillId="0" borderId="15" xfId="0" applyFont="1" applyFill="1" applyBorder="1" applyAlignment="1">
      <alignment vertical="center" wrapText="1"/>
    </xf>
    <xf numFmtId="164" fontId="9" fillId="0" borderId="14" xfId="55" applyNumberFormat="1" applyFont="1" applyFill="1" applyBorder="1" applyAlignment="1">
      <alignment horizontal="right" vertical="center" wrapText="1"/>
      <protection/>
    </xf>
    <xf numFmtId="164" fontId="9" fillId="0" borderId="14" xfId="0" applyNumberFormat="1" applyFont="1" applyFill="1" applyBorder="1" applyAlignment="1">
      <alignment horizontal="right" vertical="center" wrapText="1"/>
    </xf>
    <xf numFmtId="3" fontId="9" fillId="0" borderId="14" xfId="55" applyNumberFormat="1" applyFont="1" applyFill="1" applyBorder="1" applyAlignment="1">
      <alignment horizontal="right" vertical="center" wrapText="1"/>
      <protection/>
    </xf>
    <xf numFmtId="49" fontId="3" fillId="0" borderId="13" xfId="55" applyNumberFormat="1" applyFont="1" applyFill="1" applyBorder="1" applyAlignment="1">
      <alignment horizontal="center" vertical="center" wrapText="1"/>
      <protection/>
    </xf>
    <xf numFmtId="164" fontId="8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3" xfId="55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55" applyFont="1" applyFill="1" applyBorder="1" applyAlignment="1">
      <alignment horizontal="center" vertical="center" wrapText="1"/>
      <protection/>
    </xf>
    <xf numFmtId="0" fontId="3" fillId="0" borderId="20" xfId="55" applyFont="1" applyFill="1" applyBorder="1" applyAlignment="1">
      <alignment horizontal="center" vertical="center" wrapText="1"/>
      <protection/>
    </xf>
    <xf numFmtId="3" fontId="5" fillId="0" borderId="14" xfId="0" applyNumberFormat="1" applyFont="1" applyFill="1" applyBorder="1" applyAlignment="1">
      <alignment vertical="center"/>
    </xf>
    <xf numFmtId="0" fontId="3" fillId="0" borderId="0" xfId="55" applyFont="1" applyFill="1" applyBorder="1" applyAlignment="1">
      <alignment horizontal="right" vertical="center" wrapText="1"/>
      <protection/>
    </xf>
    <xf numFmtId="3" fontId="5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4" fillId="0" borderId="0" xfId="55" applyFont="1" applyFill="1" applyAlignment="1">
      <alignment horizontal="left" vertical="center"/>
      <protection/>
    </xf>
    <xf numFmtId="0" fontId="12" fillId="0" borderId="11" xfId="0" applyFont="1" applyFill="1" applyBorder="1" applyAlignment="1">
      <alignment vertical="center"/>
    </xf>
    <xf numFmtId="0" fontId="8" fillId="0" borderId="13" xfId="55" applyFont="1" applyFill="1" applyBorder="1" applyAlignment="1">
      <alignment horizontal="center" vertical="center"/>
      <protection/>
    </xf>
    <xf numFmtId="0" fontId="8" fillId="0" borderId="13" xfId="55" applyFont="1" applyFill="1" applyBorder="1" applyAlignment="1" applyProtection="1">
      <alignment horizontal="center" vertical="center" wrapText="1"/>
      <protection/>
    </xf>
    <xf numFmtId="0" fontId="3" fillId="0" borderId="17" xfId="55" applyFont="1" applyFill="1" applyBorder="1" applyAlignment="1" applyProtection="1">
      <alignment horizontal="center" vertical="center" wrapText="1"/>
      <protection/>
    </xf>
    <xf numFmtId="0" fontId="3" fillId="0" borderId="17" xfId="55" applyFont="1" applyFill="1" applyBorder="1" applyAlignment="1">
      <alignment horizontal="center" vertical="center" wrapText="1"/>
      <protection/>
    </xf>
    <xf numFmtId="0" fontId="3" fillId="0" borderId="19" xfId="55" applyFont="1" applyFill="1" applyBorder="1" applyAlignment="1" applyProtection="1">
      <alignment horizontal="center" vertical="center" wrapText="1"/>
      <protection/>
    </xf>
    <xf numFmtId="3" fontId="8" fillId="0" borderId="14" xfId="0" applyNumberFormat="1" applyFont="1" applyFill="1" applyBorder="1" applyAlignment="1">
      <alignment horizontal="right" vertical="center" wrapText="1"/>
    </xf>
    <xf numFmtId="0" fontId="4" fillId="0" borderId="11" xfId="55" applyFont="1" applyFill="1" applyBorder="1" applyAlignment="1" applyProtection="1">
      <alignment vertical="center" wrapText="1"/>
      <protection/>
    </xf>
    <xf numFmtId="0" fontId="4" fillId="0" borderId="11" xfId="55" applyFont="1" applyFill="1" applyBorder="1" applyAlignment="1">
      <alignment vertical="center"/>
      <protection/>
    </xf>
    <xf numFmtId="0" fontId="4" fillId="0" borderId="21" xfId="55" applyFont="1" applyFill="1" applyBorder="1" applyAlignment="1" applyProtection="1">
      <alignment horizontal="center" vertical="center" wrapText="1"/>
      <protection/>
    </xf>
    <xf numFmtId="3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55" applyFont="1" applyFill="1" applyBorder="1" applyAlignment="1" applyProtection="1">
      <alignment horizontal="center" vertical="center" wrapText="1"/>
      <protection/>
    </xf>
    <xf numFmtId="0" fontId="3" fillId="0" borderId="21" xfId="55" applyFont="1" applyFill="1" applyBorder="1" applyAlignment="1" applyProtection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right" vertical="center" wrapText="1"/>
    </xf>
    <xf numFmtId="0" fontId="4" fillId="0" borderId="17" xfId="55" applyFont="1" applyFill="1" applyBorder="1" applyAlignment="1" applyProtection="1">
      <alignment horizontal="center" vertical="center" wrapText="1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4" fillId="0" borderId="16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0" fontId="4" fillId="0" borderId="14" xfId="55" applyFont="1" applyFill="1" applyBorder="1" applyAlignment="1" applyProtection="1">
      <alignment horizontal="center" vertical="center" wrapText="1"/>
      <protection/>
    </xf>
    <xf numFmtId="0" fontId="4" fillId="0" borderId="19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 applyProtection="1">
      <alignment horizontal="center" vertical="center" wrapText="1"/>
      <protection/>
    </xf>
    <xf numFmtId="0" fontId="3" fillId="0" borderId="14" xfId="55" applyFont="1" applyFill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4" fillId="0" borderId="11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>
      <alignment vertical="center" wrapText="1"/>
      <protection/>
    </xf>
    <xf numFmtId="0" fontId="3" fillId="0" borderId="11" xfId="55" applyFont="1" applyFill="1" applyBorder="1" applyAlignment="1" applyProtection="1">
      <alignment horizontal="center" vertical="center" wrapText="1"/>
      <protection/>
    </xf>
    <xf numFmtId="49" fontId="3" fillId="0" borderId="23" xfId="55" applyNumberFormat="1" applyFont="1" applyFill="1" applyBorder="1" applyAlignment="1">
      <alignment horizontal="center" vertical="center" wrapText="1"/>
      <protection/>
    </xf>
    <xf numFmtId="0" fontId="3" fillId="0" borderId="12" xfId="55" applyFont="1" applyFill="1" applyBorder="1" applyAlignment="1" applyProtection="1">
      <alignment horizontal="center" vertical="center" wrapText="1"/>
      <protection/>
    </xf>
    <xf numFmtId="49" fontId="4" fillId="0" borderId="23" xfId="55" applyNumberFormat="1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vertical="center" wrapText="1"/>
    </xf>
    <xf numFmtId="0" fontId="3" fillId="0" borderId="24" xfId="55" applyFont="1" applyFill="1" applyBorder="1" applyAlignment="1" applyProtection="1">
      <alignment horizontal="center" vertical="center" wrapText="1"/>
      <protection/>
    </xf>
    <xf numFmtId="0" fontId="3" fillId="0" borderId="17" xfId="55" applyFont="1" applyFill="1" applyBorder="1" applyAlignment="1">
      <alignment vertical="center" wrapText="1"/>
      <protection/>
    </xf>
    <xf numFmtId="0" fontId="4" fillId="0" borderId="24" xfId="55" applyFont="1" applyFill="1" applyBorder="1" applyAlignment="1" applyProtection="1">
      <alignment vertical="center" wrapText="1"/>
      <protection/>
    </xf>
    <xf numFmtId="0" fontId="4" fillId="0" borderId="14" xfId="55" applyFont="1" applyFill="1" applyBorder="1" applyAlignment="1">
      <alignment vertical="center"/>
      <protection/>
    </xf>
    <xf numFmtId="0" fontId="3" fillId="0" borderId="23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>
      <alignment horizontal="left" vertical="center" wrapText="1"/>
      <protection/>
    </xf>
    <xf numFmtId="3" fontId="8" fillId="0" borderId="13" xfId="0" applyNumberFormat="1" applyFont="1" applyFill="1" applyBorder="1" applyAlignment="1">
      <alignment horizontal="right" vertical="center" wrapText="1"/>
    </xf>
    <xf numFmtId="0" fontId="3" fillId="0" borderId="25" xfId="55" applyFont="1" applyFill="1" applyBorder="1" applyAlignment="1">
      <alignment horizontal="center" vertical="center"/>
      <protection/>
    </xf>
    <xf numFmtId="0" fontId="3" fillId="0" borderId="25" xfId="55" applyFont="1" applyFill="1" applyBorder="1" applyAlignment="1">
      <alignment horizontal="center" vertical="center" wrapText="1"/>
      <protection/>
    </xf>
    <xf numFmtId="0" fontId="3" fillId="0" borderId="15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>
      <alignment vertical="center"/>
      <protection/>
    </xf>
    <xf numFmtId="49" fontId="4" fillId="0" borderId="21" xfId="55" applyNumberFormat="1" applyFont="1" applyFill="1" applyBorder="1" applyAlignment="1">
      <alignment horizontal="center" vertical="center"/>
      <protection/>
    </xf>
    <xf numFmtId="3" fontId="9" fillId="0" borderId="10" xfId="0" applyNumberFormat="1" applyFont="1" applyFill="1" applyBorder="1" applyAlignment="1">
      <alignment vertical="center"/>
    </xf>
    <xf numFmtId="0" fontId="4" fillId="0" borderId="24" xfId="55" applyFont="1" applyFill="1" applyBorder="1" applyAlignment="1">
      <alignment vertical="center"/>
      <protection/>
    </xf>
    <xf numFmtId="0" fontId="4" fillId="0" borderId="17" xfId="55" applyFont="1" applyFill="1" applyBorder="1" applyAlignment="1">
      <alignment vertical="center"/>
      <protection/>
    </xf>
    <xf numFmtId="49" fontId="3" fillId="0" borderId="14" xfId="55" applyNumberFormat="1" applyFont="1" applyFill="1" applyBorder="1" applyAlignment="1" applyProtection="1">
      <alignment horizontal="center" vertical="center" wrapText="1"/>
      <protection/>
    </xf>
    <xf numFmtId="0" fontId="4" fillId="0" borderId="17" xfId="55" applyFont="1" applyFill="1" applyBorder="1" applyAlignment="1" applyProtection="1">
      <alignment vertical="center" wrapText="1"/>
      <protection/>
    </xf>
    <xf numFmtId="49" fontId="3" fillId="0" borderId="10" xfId="55" applyNumberFormat="1" applyFont="1" applyFill="1" applyBorder="1" applyAlignment="1" applyProtection="1">
      <alignment horizontal="center" vertical="center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49" fontId="4" fillId="0" borderId="21" xfId="55" applyNumberFormat="1" applyFont="1" applyFill="1" applyBorder="1" applyAlignment="1" applyProtection="1">
      <alignment horizontal="center" vertical="center" wrapText="1"/>
      <protection/>
    </xf>
    <xf numFmtId="49" fontId="3" fillId="0" borderId="17" xfId="55" applyNumberFormat="1" applyFont="1" applyFill="1" applyBorder="1" applyAlignment="1" applyProtection="1">
      <alignment horizontal="center" vertical="center" wrapText="1"/>
      <protection/>
    </xf>
    <xf numFmtId="0" fontId="4" fillId="0" borderId="12" xfId="55" applyFont="1" applyFill="1" applyBorder="1" applyAlignment="1" applyProtection="1">
      <alignment vertical="center" wrapText="1"/>
      <protection/>
    </xf>
    <xf numFmtId="49" fontId="4" fillId="0" borderId="26" xfId="55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16" xfId="55" applyFont="1" applyFill="1" applyBorder="1" applyAlignment="1" applyProtection="1">
      <alignment vertical="center" wrapText="1"/>
      <protection/>
    </xf>
    <xf numFmtId="0" fontId="4" fillId="0" borderId="10" xfId="55" applyFont="1" applyFill="1" applyBorder="1" applyAlignment="1">
      <alignment vertical="center"/>
      <protection/>
    </xf>
    <xf numFmtId="49" fontId="3" fillId="0" borderId="17" xfId="55" applyNumberFormat="1" applyFont="1" applyFill="1" applyBorder="1" applyAlignment="1" applyProtection="1">
      <alignment vertical="center" wrapText="1"/>
      <protection/>
    </xf>
    <xf numFmtId="0" fontId="4" fillId="0" borderId="27" xfId="55" applyFont="1" applyFill="1" applyBorder="1" applyAlignment="1">
      <alignment vertical="center"/>
      <protection/>
    </xf>
    <xf numFmtId="0" fontId="3" fillId="0" borderId="13" xfId="55" applyFont="1" applyFill="1" applyBorder="1" applyAlignment="1" applyProtection="1">
      <alignment vertical="center" wrapText="1"/>
      <protection/>
    </xf>
    <xf numFmtId="0" fontId="3" fillId="0" borderId="27" xfId="55" applyFont="1" applyFill="1" applyBorder="1" applyAlignment="1">
      <alignment horizontal="center" vertical="center" wrapText="1"/>
      <protection/>
    </xf>
    <xf numFmtId="0" fontId="4" fillId="0" borderId="20" xfId="55" applyFont="1" applyFill="1" applyBorder="1" applyAlignment="1">
      <alignment horizontal="center" vertical="center" wrapText="1"/>
      <protection/>
    </xf>
    <xf numFmtId="3" fontId="8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55" applyFont="1" applyFill="1" applyBorder="1" applyAlignment="1">
      <alignment horizontal="center" vertical="center" wrapText="1"/>
      <protection/>
    </xf>
    <xf numFmtId="0" fontId="4" fillId="0" borderId="13" xfId="55" applyFont="1" applyFill="1" applyBorder="1" applyAlignment="1">
      <alignment vertical="center" wrapText="1"/>
      <protection/>
    </xf>
    <xf numFmtId="3" fontId="9" fillId="0" borderId="13" xfId="55" applyNumberFormat="1" applyFont="1" applyFill="1" applyBorder="1" applyAlignment="1">
      <alignment horizontal="right" vertical="center" wrapText="1"/>
      <protection/>
    </xf>
    <xf numFmtId="3" fontId="9" fillId="0" borderId="13" xfId="55" applyNumberFormat="1" applyFont="1" applyFill="1" applyBorder="1" applyAlignment="1" applyProtection="1">
      <alignment horizontal="right" vertical="center" wrapText="1"/>
      <protection locked="0"/>
    </xf>
    <xf numFmtId="3" fontId="9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7" xfId="55" applyFont="1" applyFill="1" applyBorder="1" applyAlignment="1" applyProtection="1">
      <alignment vertical="center" wrapText="1"/>
      <protection/>
    </xf>
    <xf numFmtId="0" fontId="4" fillId="0" borderId="28" xfId="55" applyFont="1" applyFill="1" applyBorder="1" applyAlignment="1">
      <alignment horizontal="center" vertical="center" wrapText="1"/>
      <protection/>
    </xf>
    <xf numFmtId="3" fontId="8" fillId="0" borderId="27" xfId="55" applyNumberFormat="1" applyFont="1" applyFill="1" applyBorder="1" applyAlignment="1">
      <alignment horizontal="right" vertical="center" wrapText="1"/>
      <protection/>
    </xf>
    <xf numFmtId="3" fontId="8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24" xfId="55" applyNumberFormat="1" applyFont="1" applyFill="1" applyBorder="1" applyAlignment="1" applyProtection="1">
      <alignment horizontal="center" vertical="center" wrapText="1"/>
      <protection/>
    </xf>
    <xf numFmtId="0" fontId="4" fillId="0" borderId="24" xfId="55" applyFont="1" applyFill="1" applyBorder="1" applyAlignment="1">
      <alignment vertical="center" wrapText="1"/>
      <protection/>
    </xf>
    <xf numFmtId="3" fontId="9" fillId="0" borderId="17" xfId="55" applyNumberFormat="1" applyFont="1" applyFill="1" applyBorder="1" applyAlignment="1">
      <alignment horizontal="right" vertical="center" wrapText="1"/>
      <protection/>
    </xf>
    <xf numFmtId="3" fontId="9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7" xfId="55" applyFont="1" applyFill="1" applyBorder="1" applyAlignment="1">
      <alignment horizontal="center" vertical="center"/>
      <protection/>
    </xf>
    <xf numFmtId="0" fontId="4" fillId="0" borderId="24" xfId="55" applyFont="1" applyFill="1" applyBorder="1" applyAlignment="1">
      <alignment horizontal="center" vertical="center" wrapText="1"/>
      <protection/>
    </xf>
    <xf numFmtId="0" fontId="4" fillId="0" borderId="14" xfId="55" applyFont="1" applyFill="1" applyBorder="1" applyAlignment="1">
      <alignment horizontal="center" vertical="center" wrapText="1"/>
      <protection/>
    </xf>
    <xf numFmtId="0" fontId="4" fillId="0" borderId="14" xfId="55" applyFont="1" applyFill="1" applyBorder="1" applyAlignment="1">
      <alignment horizontal="left" vertical="center" wrapText="1"/>
      <protection/>
    </xf>
    <xf numFmtId="0" fontId="4" fillId="0" borderId="29" xfId="55" applyFont="1" applyFill="1" applyBorder="1" applyAlignment="1">
      <alignment horizontal="center" vertical="center" wrapText="1"/>
      <protection/>
    </xf>
    <xf numFmtId="0" fontId="4" fillId="0" borderId="29" xfId="55" applyFont="1" applyFill="1" applyBorder="1" applyAlignment="1">
      <alignment horizontal="left" vertical="center" wrapText="1"/>
      <protection/>
    </xf>
    <xf numFmtId="0" fontId="3" fillId="0" borderId="25" xfId="55" applyFont="1" applyFill="1" applyBorder="1" applyAlignment="1" applyProtection="1">
      <alignment horizontal="center" vertical="center" wrapText="1"/>
      <protection/>
    </xf>
    <xf numFmtId="49" fontId="3" fillId="0" borderId="25" xfId="55" applyNumberFormat="1" applyFont="1" applyFill="1" applyBorder="1" applyAlignment="1" applyProtection="1">
      <alignment horizontal="center" vertical="center" wrapText="1"/>
      <protection/>
    </xf>
    <xf numFmtId="49" fontId="4" fillId="0" borderId="30" xfId="55" applyNumberFormat="1" applyFont="1" applyFill="1" applyBorder="1" applyAlignment="1" applyProtection="1">
      <alignment horizontal="center" vertical="center" wrapText="1"/>
      <protection/>
    </xf>
    <xf numFmtId="0" fontId="4" fillId="0" borderId="25" xfId="55" applyFont="1" applyFill="1" applyBorder="1" applyAlignment="1">
      <alignment horizontal="center" vertical="center" wrapText="1"/>
      <protection/>
    </xf>
    <xf numFmtId="0" fontId="4" fillId="0" borderId="30" xfId="55" applyFont="1" applyFill="1" applyBorder="1" applyAlignment="1">
      <alignment vertical="center" wrapText="1"/>
      <protection/>
    </xf>
    <xf numFmtId="3" fontId="9" fillId="0" borderId="25" xfId="55" applyNumberFormat="1" applyFont="1" applyFill="1" applyBorder="1" applyAlignment="1">
      <alignment horizontal="right" vertical="center" wrapText="1"/>
      <protection/>
    </xf>
    <xf numFmtId="3" fontId="9" fillId="0" borderId="25" xfId="55" applyNumberFormat="1" applyFont="1" applyFill="1" applyBorder="1" applyAlignment="1" applyProtection="1">
      <alignment horizontal="right" vertical="center" wrapText="1"/>
      <protection locked="0"/>
    </xf>
    <xf numFmtId="3" fontId="9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7" xfId="55" applyFont="1" applyFill="1" applyBorder="1" applyAlignment="1" applyProtection="1">
      <alignment horizontal="center" vertical="center" wrapText="1"/>
      <protection/>
    </xf>
    <xf numFmtId="49" fontId="3" fillId="0" borderId="27" xfId="55" applyNumberFormat="1" applyFont="1" applyFill="1" applyBorder="1" applyAlignment="1" applyProtection="1">
      <alignment horizontal="center" vertical="center" wrapText="1"/>
      <protection/>
    </xf>
    <xf numFmtId="3" fontId="8" fillId="0" borderId="27" xfId="0" applyNumberFormat="1" applyFont="1" applyFill="1" applyBorder="1" applyAlignment="1">
      <alignment horizontal="right" vertical="center" wrapText="1"/>
    </xf>
    <xf numFmtId="49" fontId="3" fillId="0" borderId="0" xfId="55" applyNumberFormat="1" applyFont="1" applyFill="1" applyBorder="1" applyAlignment="1" applyProtection="1">
      <alignment horizontal="center" vertical="center" wrapText="1"/>
      <protection/>
    </xf>
    <xf numFmtId="49" fontId="4" fillId="0" borderId="17" xfId="55" applyNumberFormat="1" applyFont="1" applyFill="1" applyBorder="1" applyAlignment="1" applyProtection="1">
      <alignment horizontal="center" vertical="center" wrapText="1"/>
      <protection/>
    </xf>
    <xf numFmtId="3" fontId="9" fillId="0" borderId="14" xfId="0" applyNumberFormat="1" applyFont="1" applyFill="1" applyBorder="1" applyAlignment="1">
      <alignment horizontal="right" vertical="center" wrapText="1"/>
    </xf>
    <xf numFmtId="0" fontId="4" fillId="0" borderId="21" xfId="55" applyFont="1" applyFill="1" applyBorder="1" applyAlignment="1">
      <alignment horizontal="center" vertical="center" wrapText="1"/>
      <protection/>
    </xf>
    <xf numFmtId="0" fontId="2" fillId="0" borderId="21" xfId="0" applyFont="1" applyFill="1" applyBorder="1" applyAlignment="1">
      <alignment horizontal="center" vertical="center"/>
    </xf>
    <xf numFmtId="49" fontId="3" fillId="0" borderId="31" xfId="55" applyNumberFormat="1" applyFont="1" applyFill="1" applyBorder="1" applyAlignment="1" applyProtection="1">
      <alignment horizontal="center" vertical="center" wrapText="1"/>
      <protection/>
    </xf>
    <xf numFmtId="49" fontId="4" fillId="0" borderId="14" xfId="55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Alignment="1">
      <alignment vertical="center"/>
    </xf>
    <xf numFmtId="3" fontId="3" fillId="0" borderId="0" xfId="55" applyNumberFormat="1" applyFont="1" applyFill="1" applyBorder="1" applyAlignment="1">
      <alignment horizontal="right" vertical="center" wrapText="1"/>
      <protection/>
    </xf>
    <xf numFmtId="0" fontId="3" fillId="0" borderId="0" xfId="55" applyFont="1" applyFill="1" applyBorder="1" applyAlignment="1">
      <alignment horizontal="left"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Alignment="1">
      <alignment horizontal="center" vertical="center"/>
    </xf>
    <xf numFmtId="0" fontId="4" fillId="33" borderId="10" xfId="55" applyFont="1" applyFill="1" applyBorder="1" applyAlignment="1">
      <alignment horizontal="center" vertical="center" wrapText="1"/>
      <protection/>
    </xf>
    <xf numFmtId="0" fontId="4" fillId="33" borderId="16" xfId="55" applyFont="1" applyFill="1" applyBorder="1" applyAlignment="1">
      <alignment vertical="center" wrapText="1"/>
      <protection/>
    </xf>
    <xf numFmtId="3" fontId="9" fillId="33" borderId="10" xfId="55" applyNumberFormat="1" applyFont="1" applyFill="1" applyBorder="1" applyAlignment="1">
      <alignment horizontal="right" vertical="center" wrapText="1"/>
      <protection/>
    </xf>
    <xf numFmtId="3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21" xfId="55" applyNumberFormat="1" applyFont="1" applyFill="1" applyBorder="1" applyAlignment="1" applyProtection="1">
      <alignment horizontal="center" vertical="center" wrapText="1"/>
      <protection/>
    </xf>
    <xf numFmtId="49" fontId="4" fillId="33" borderId="10" xfId="55" applyNumberFormat="1" applyFont="1" applyFill="1" applyBorder="1" applyAlignment="1" applyProtection="1">
      <alignment horizontal="center" vertical="center" wrapText="1"/>
      <protection/>
    </xf>
    <xf numFmtId="3" fontId="9" fillId="33" borderId="10" xfId="0" applyNumberFormat="1" applyFont="1" applyFill="1" applyBorder="1" applyAlignment="1">
      <alignment horizontal="right" vertical="center" wrapText="1"/>
    </xf>
    <xf numFmtId="0" fontId="4" fillId="33" borderId="16" xfId="55" applyFont="1" applyFill="1" applyBorder="1" applyAlignment="1">
      <alignment horizontal="left" vertical="center" wrapText="1"/>
      <protection/>
    </xf>
    <xf numFmtId="49" fontId="4" fillId="33" borderId="23" xfId="55" applyNumberFormat="1" applyFont="1" applyFill="1" applyBorder="1" applyAlignment="1">
      <alignment horizontal="center" vertical="center" wrapText="1"/>
      <protection/>
    </xf>
    <xf numFmtId="0" fontId="4" fillId="33" borderId="10" xfId="55" applyFont="1" applyFill="1" applyBorder="1" applyAlignment="1">
      <alignment vertical="center" wrapText="1"/>
      <protection/>
    </xf>
    <xf numFmtId="0" fontId="4" fillId="33" borderId="19" xfId="55" applyFont="1" applyFill="1" applyBorder="1" applyAlignment="1">
      <alignment horizontal="center" vertical="center" wrapText="1"/>
      <protection/>
    </xf>
    <xf numFmtId="0" fontId="3" fillId="33" borderId="15" xfId="55" applyFont="1" applyFill="1" applyBorder="1" applyAlignment="1">
      <alignment horizontal="left" vertical="center" wrapText="1"/>
      <protection/>
    </xf>
    <xf numFmtId="3" fontId="9" fillId="33" borderId="14" xfId="55" applyNumberFormat="1" applyFont="1" applyFill="1" applyBorder="1" applyAlignment="1">
      <alignment horizontal="right" vertical="center" wrapText="1"/>
      <protection/>
    </xf>
    <xf numFmtId="3" fontId="9" fillId="33" borderId="14" xfId="0" applyNumberFormat="1" applyFont="1" applyFill="1" applyBorder="1" applyAlignment="1">
      <alignment horizontal="right" vertical="center" wrapText="1"/>
    </xf>
    <xf numFmtId="0" fontId="4" fillId="0" borderId="10" xfId="55" applyFont="1" applyFill="1" applyBorder="1" applyAlignment="1">
      <alignment horizontal="center" vertical="center" textRotation="90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3" fillId="0" borderId="20" xfId="55" applyFont="1" applyFill="1" applyBorder="1" applyAlignment="1">
      <alignment horizontal="left" vertical="center" wrapText="1"/>
      <protection/>
    </xf>
    <xf numFmtId="0" fontId="3" fillId="0" borderId="15" xfId="55" applyFont="1" applyFill="1" applyBorder="1" applyAlignment="1">
      <alignment horizontal="left" vertical="center" wrapText="1"/>
      <protection/>
    </xf>
    <xf numFmtId="0" fontId="3" fillId="0" borderId="16" xfId="55" applyFont="1" applyFill="1" applyBorder="1" applyAlignment="1">
      <alignment horizontal="left" vertical="center" wrapText="1"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4" fillId="0" borderId="13" xfId="55" applyFont="1" applyFill="1" applyBorder="1" applyAlignment="1">
      <alignment horizontal="left" vertical="center" wrapText="1"/>
      <protection/>
    </xf>
    <xf numFmtId="0" fontId="3" fillId="0" borderId="15" xfId="55" applyFont="1" applyFill="1" applyBorder="1" applyAlignment="1">
      <alignment horizontal="right" vertical="center" wrapText="1"/>
      <protection/>
    </xf>
    <xf numFmtId="0" fontId="3" fillId="0" borderId="12" xfId="55" applyFont="1" applyFill="1" applyBorder="1" applyAlignment="1">
      <alignment horizontal="left" vertical="center" wrapText="1"/>
      <protection/>
    </xf>
    <xf numFmtId="0" fontId="7" fillId="0" borderId="15" xfId="55" applyFont="1" applyFill="1" applyBorder="1" applyAlignment="1">
      <alignment horizontal="left" vertical="center" wrapText="1"/>
      <protection/>
    </xf>
    <xf numFmtId="0" fontId="3" fillId="0" borderId="10" xfId="55" applyFont="1" applyFill="1" applyBorder="1" applyAlignment="1">
      <alignment horizontal="left" vertical="center" wrapText="1"/>
      <protection/>
    </xf>
    <xf numFmtId="0" fontId="4" fillId="0" borderId="16" xfId="55" applyFont="1" applyFill="1" applyBorder="1" applyAlignment="1">
      <alignment horizontal="left" vertical="center" wrapText="1"/>
      <protection/>
    </xf>
    <xf numFmtId="4" fontId="2" fillId="0" borderId="0" xfId="0" applyNumberFormat="1" applyFont="1" applyFill="1" applyBorder="1" applyAlignment="1">
      <alignment horizontal="left" vertical="center"/>
    </xf>
    <xf numFmtId="0" fontId="3" fillId="0" borderId="13" xfId="55" applyFont="1" applyFill="1" applyBorder="1" applyAlignment="1">
      <alignment horizontal="left" vertical="center" wrapText="1"/>
      <protection/>
    </xf>
    <xf numFmtId="0" fontId="3" fillId="0" borderId="27" xfId="55" applyFont="1" applyFill="1" applyBorder="1" applyAlignment="1">
      <alignment horizontal="left" vertical="center" wrapText="1"/>
      <protection/>
    </xf>
    <xf numFmtId="0" fontId="8" fillId="0" borderId="20" xfId="55" applyFont="1" applyFill="1" applyBorder="1" applyAlignment="1">
      <alignment horizontal="left" vertical="center" wrapText="1"/>
      <protection/>
    </xf>
    <xf numFmtId="0" fontId="3" fillId="0" borderId="27" xfId="55" applyFont="1" applyFill="1" applyBorder="1" applyAlignment="1">
      <alignment horizontal="center" vertical="center" wrapText="1"/>
      <protection/>
    </xf>
    <xf numFmtId="0" fontId="3" fillId="0" borderId="14" xfId="55" applyFont="1" applyFill="1" applyBorder="1" applyAlignment="1">
      <alignment horizontal="righ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ZR_Obrasci_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3"/>
  <sheetViews>
    <sheetView tabSelected="1" zoomScale="82" zoomScaleNormal="82" zoomScalePageLayoutView="0" workbookViewId="0" topLeftCell="A92">
      <selection activeCell="F118" sqref="F118"/>
    </sheetView>
  </sheetViews>
  <sheetFormatPr defaultColWidth="9.140625" defaultRowHeight="15"/>
  <cols>
    <col min="1" max="1" width="4.00390625" style="1" customWidth="1"/>
    <col min="2" max="2" width="11.140625" style="1" customWidth="1"/>
    <col min="3" max="3" width="9.421875" style="1" customWidth="1"/>
    <col min="4" max="4" width="11.28125" style="1" customWidth="1"/>
    <col min="5" max="5" width="33.8515625" style="2" customWidth="1"/>
    <col min="6" max="6" width="13.8515625" style="1" customWidth="1"/>
    <col min="7" max="7" width="11.421875" style="1" customWidth="1"/>
    <col min="8" max="8" width="13.7109375" style="1" customWidth="1"/>
    <col min="9" max="9" width="14.8515625" style="1" customWidth="1"/>
    <col min="10" max="11" width="13.28125" style="1" customWidth="1"/>
    <col min="12" max="12" width="11.28125" style="1" customWidth="1"/>
    <col min="13" max="13" width="13.7109375" style="3" customWidth="1"/>
    <col min="14" max="14" width="14.421875" style="1" customWidth="1"/>
    <col min="15" max="15" width="13.57421875" style="1" customWidth="1"/>
    <col min="16" max="16384" width="9.140625" style="1" customWidth="1"/>
  </cols>
  <sheetData>
    <row r="1" spans="1:12" s="3" customFormat="1" ht="29.25" customHeight="1">
      <c r="A1" s="4" t="s">
        <v>0</v>
      </c>
      <c r="B1" s="5"/>
      <c r="C1" s="5"/>
      <c r="D1" s="5"/>
      <c r="E1" s="6"/>
      <c r="F1" s="1"/>
      <c r="G1" s="1"/>
      <c r="H1" s="1"/>
      <c r="I1" s="1"/>
      <c r="J1" s="1"/>
      <c r="K1" s="1"/>
      <c r="L1" s="1"/>
    </row>
    <row r="2" spans="1:12" s="3" customFormat="1" ht="12">
      <c r="A2" s="7"/>
      <c r="B2" s="5"/>
      <c r="C2" s="5"/>
      <c r="D2" s="5"/>
      <c r="E2" s="6"/>
      <c r="F2" s="1"/>
      <c r="G2" s="1"/>
      <c r="H2" s="1"/>
      <c r="I2" s="1"/>
      <c r="J2" s="1"/>
      <c r="K2" s="1"/>
      <c r="L2" s="1"/>
    </row>
    <row r="3" spans="1:12" s="3" customFormat="1" ht="27" customHeight="1">
      <c r="A3" s="8" t="s">
        <v>169</v>
      </c>
      <c r="B3" s="9"/>
      <c r="C3" s="9"/>
      <c r="D3" s="9"/>
      <c r="E3" s="9"/>
      <c r="F3" s="10"/>
      <c r="G3" s="10"/>
      <c r="H3" s="10"/>
      <c r="I3" s="1"/>
      <c r="J3" s="1"/>
      <c r="K3" s="1"/>
      <c r="L3" s="1"/>
    </row>
    <row r="4" spans="1:12" s="3" customFormat="1" ht="37.5" customHeight="1">
      <c r="A4" s="5"/>
      <c r="B4" s="5"/>
      <c r="C4" s="5"/>
      <c r="D4" s="5"/>
      <c r="E4" s="6"/>
      <c r="F4" s="1"/>
      <c r="G4" s="1"/>
      <c r="H4" s="1"/>
      <c r="I4" s="1"/>
      <c r="J4" s="1"/>
      <c r="K4" s="1"/>
      <c r="L4" s="1"/>
    </row>
    <row r="5" spans="1:12" s="3" customFormat="1" ht="28.5" customHeight="1">
      <c r="A5" s="11" t="s">
        <v>1</v>
      </c>
      <c r="B5" s="5"/>
      <c r="C5" s="5"/>
      <c r="D5" s="5"/>
      <c r="E5" s="6"/>
      <c r="F5" s="1"/>
      <c r="G5" s="1"/>
      <c r="H5" s="1"/>
      <c r="I5" s="1"/>
      <c r="J5" s="1"/>
      <c r="K5" s="1"/>
      <c r="L5" s="1"/>
    </row>
    <row r="6" spans="1:15" s="3" customFormat="1" ht="12" customHeight="1">
      <c r="A6" s="190" t="s">
        <v>2</v>
      </c>
      <c r="B6" s="191" t="s">
        <v>3</v>
      </c>
      <c r="C6" s="190" t="s">
        <v>4</v>
      </c>
      <c r="D6" s="191" t="s">
        <v>5</v>
      </c>
      <c r="E6" s="191" t="s">
        <v>6</v>
      </c>
      <c r="F6" s="191" t="s">
        <v>7</v>
      </c>
      <c r="G6" s="191"/>
      <c r="H6" s="191"/>
      <c r="I6" s="191"/>
      <c r="J6" s="191"/>
      <c r="K6" s="191" t="s">
        <v>170</v>
      </c>
      <c r="L6" s="191"/>
      <c r="M6" s="191"/>
      <c r="N6" s="191"/>
      <c r="O6" s="191"/>
    </row>
    <row r="7" spans="1:15" s="3" customFormat="1" ht="12" customHeight="1">
      <c r="A7" s="190"/>
      <c r="B7" s="191"/>
      <c r="C7" s="190"/>
      <c r="D7" s="191"/>
      <c r="E7" s="191"/>
      <c r="F7" s="192" t="s">
        <v>8</v>
      </c>
      <c r="G7" s="193" t="s">
        <v>9</v>
      </c>
      <c r="H7" s="193"/>
      <c r="I7" s="193"/>
      <c r="J7" s="191" t="s">
        <v>10</v>
      </c>
      <c r="K7" s="192" t="s">
        <v>8</v>
      </c>
      <c r="L7" s="193" t="s">
        <v>9</v>
      </c>
      <c r="M7" s="193"/>
      <c r="N7" s="193"/>
      <c r="O7" s="191" t="s">
        <v>10</v>
      </c>
    </row>
    <row r="8" spans="1:15" s="3" customFormat="1" ht="53.25" customHeight="1">
      <c r="A8" s="190"/>
      <c r="B8" s="191"/>
      <c r="C8" s="190"/>
      <c r="D8" s="191"/>
      <c r="E8" s="191"/>
      <c r="F8" s="192"/>
      <c r="G8" s="13" t="s">
        <v>11</v>
      </c>
      <c r="H8" s="12" t="s">
        <v>12</v>
      </c>
      <c r="I8" s="12" t="s">
        <v>13</v>
      </c>
      <c r="J8" s="191"/>
      <c r="K8" s="192"/>
      <c r="L8" s="13" t="s">
        <v>11</v>
      </c>
      <c r="M8" s="12" t="s">
        <v>12</v>
      </c>
      <c r="N8" s="12" t="s">
        <v>13</v>
      </c>
      <c r="O8" s="191"/>
    </row>
    <row r="9" spans="1:15" s="3" customFormat="1" ht="12" customHeight="1">
      <c r="A9" s="14">
        <v>0</v>
      </c>
      <c r="B9" s="14">
        <v>1</v>
      </c>
      <c r="C9" s="14">
        <v>2</v>
      </c>
      <c r="D9" s="14">
        <v>3</v>
      </c>
      <c r="E9" s="15">
        <v>4</v>
      </c>
      <c r="F9" s="14" t="s">
        <v>14</v>
      </c>
      <c r="G9" s="14">
        <v>6</v>
      </c>
      <c r="H9" s="14">
        <v>7</v>
      </c>
      <c r="I9" s="14">
        <v>8</v>
      </c>
      <c r="J9" s="14">
        <v>9</v>
      </c>
      <c r="K9" s="14" t="s">
        <v>171</v>
      </c>
      <c r="L9" s="14">
        <v>11</v>
      </c>
      <c r="M9" s="14">
        <v>12</v>
      </c>
      <c r="N9" s="14">
        <v>13</v>
      </c>
      <c r="O9" s="14">
        <v>14</v>
      </c>
    </row>
    <row r="10" spans="1:15" s="3" customFormat="1" ht="35.25" customHeight="1">
      <c r="A10" s="16" t="s">
        <v>15</v>
      </c>
      <c r="B10" s="17" t="s">
        <v>16</v>
      </c>
      <c r="C10" s="17"/>
      <c r="D10" s="194" t="s">
        <v>17</v>
      </c>
      <c r="E10" s="194"/>
      <c r="F10" s="18">
        <f>+F11+F13+F17</f>
        <v>22745000</v>
      </c>
      <c r="G10" s="19">
        <f>+G13+G17</f>
        <v>0</v>
      </c>
      <c r="H10" s="18">
        <f>+H13+H17</f>
        <v>0</v>
      </c>
      <c r="I10" s="20">
        <f>+I13+I17+I12</f>
        <v>1000000</v>
      </c>
      <c r="J10" s="18">
        <f>+J11+J13+J17</f>
        <v>21745000</v>
      </c>
      <c r="K10" s="18">
        <f>+K11+K13+K17</f>
        <v>22745000</v>
      </c>
      <c r="L10" s="19">
        <f>+L13+L17</f>
        <v>0</v>
      </c>
      <c r="M10" s="18">
        <f>+M13+M17</f>
        <v>0</v>
      </c>
      <c r="N10" s="20">
        <f>+N13+N17+N12</f>
        <v>1000000</v>
      </c>
      <c r="O10" s="18">
        <f>+O11+O13+O17</f>
        <v>21745000</v>
      </c>
    </row>
    <row r="11" spans="1:15" s="3" customFormat="1" ht="28.5" customHeight="1">
      <c r="A11" s="21">
        <v>1</v>
      </c>
      <c r="B11" s="22" t="s">
        <v>18</v>
      </c>
      <c r="C11" s="23"/>
      <c r="D11" s="195" t="s">
        <v>19</v>
      </c>
      <c r="E11" s="195"/>
      <c r="F11" s="25">
        <f>SUM(G11:J11)</f>
        <v>1000000</v>
      </c>
      <c r="G11" s="26"/>
      <c r="H11" s="25"/>
      <c r="I11" s="27">
        <f>+I12</f>
        <v>1000000</v>
      </c>
      <c r="J11" s="25">
        <f>+J12</f>
        <v>0</v>
      </c>
      <c r="K11" s="25">
        <f>SUM(L11:O11)</f>
        <v>1000000</v>
      </c>
      <c r="L11" s="26"/>
      <c r="M11" s="25"/>
      <c r="N11" s="27">
        <f>+N12</f>
        <v>1000000</v>
      </c>
      <c r="O11" s="25">
        <f>+O12</f>
        <v>0</v>
      </c>
    </row>
    <row r="12" spans="1:15" s="3" customFormat="1" ht="24.75" customHeight="1">
      <c r="A12" s="28"/>
      <c r="B12" s="29"/>
      <c r="C12" s="30"/>
      <c r="D12" s="12">
        <v>741400</v>
      </c>
      <c r="E12" s="31" t="s">
        <v>20</v>
      </c>
      <c r="F12" s="32">
        <f>SUM(G12:J12)</f>
        <v>1000000</v>
      </c>
      <c r="G12" s="33"/>
      <c r="H12" s="32"/>
      <c r="I12" s="34">
        <v>1000000</v>
      </c>
      <c r="J12" s="32"/>
      <c r="K12" s="32">
        <f>SUM(L12:O12)</f>
        <v>1000000</v>
      </c>
      <c r="L12" s="33"/>
      <c r="M12" s="32"/>
      <c r="N12" s="34">
        <v>1000000</v>
      </c>
      <c r="O12" s="32"/>
    </row>
    <row r="13" spans="1:15" s="3" customFormat="1" ht="24" customHeight="1">
      <c r="A13" s="28">
        <v>2</v>
      </c>
      <c r="B13" s="35">
        <v>742000</v>
      </c>
      <c r="C13" s="36"/>
      <c r="D13" s="196" t="s">
        <v>21</v>
      </c>
      <c r="E13" s="196"/>
      <c r="F13" s="32">
        <f>+G13+H13+I13+J13</f>
        <v>21600000</v>
      </c>
      <c r="G13" s="33">
        <f>+G15</f>
        <v>0</v>
      </c>
      <c r="H13" s="32"/>
      <c r="I13" s="37"/>
      <c r="J13" s="32">
        <f>+J15+J16</f>
        <v>21600000</v>
      </c>
      <c r="K13" s="32">
        <f>+L13+M13+N13+O13</f>
        <v>21600000</v>
      </c>
      <c r="L13" s="33">
        <f>+L15</f>
        <v>0</v>
      </c>
      <c r="M13" s="32"/>
      <c r="N13" s="37"/>
      <c r="O13" s="32">
        <f>+O15+O16</f>
        <v>21600000</v>
      </c>
    </row>
    <row r="14" spans="1:15" s="3" customFormat="1" ht="24" customHeight="1">
      <c r="A14" s="38"/>
      <c r="B14" s="39"/>
      <c r="C14" s="40"/>
      <c r="D14" s="41">
        <v>742100</v>
      </c>
      <c r="E14" s="31" t="s">
        <v>22</v>
      </c>
      <c r="F14" s="42">
        <f>+J14</f>
        <v>21600000</v>
      </c>
      <c r="G14" s="43"/>
      <c r="H14" s="42"/>
      <c r="I14" s="34"/>
      <c r="J14" s="42">
        <f>+J15+J16</f>
        <v>21600000</v>
      </c>
      <c r="K14" s="42">
        <f>+O14</f>
        <v>21600000</v>
      </c>
      <c r="L14" s="43"/>
      <c r="M14" s="42"/>
      <c r="N14" s="34"/>
      <c r="O14" s="42">
        <f>+O15+O16</f>
        <v>21600000</v>
      </c>
    </row>
    <row r="15" spans="1:15" s="3" customFormat="1" ht="24.75" customHeight="1" hidden="1">
      <c r="A15" s="197"/>
      <c r="B15" s="191"/>
      <c r="C15" s="191"/>
      <c r="D15" s="12" t="s">
        <v>23</v>
      </c>
      <c r="E15" s="31" t="s">
        <v>22</v>
      </c>
      <c r="F15" s="42">
        <f>+G15+H15+I15+J15</f>
        <v>21000000</v>
      </c>
      <c r="G15" s="43"/>
      <c r="H15" s="42"/>
      <c r="I15" s="34"/>
      <c r="J15" s="42">
        <v>21000000</v>
      </c>
      <c r="K15" s="42">
        <f>+L15+M15+N15+O15</f>
        <v>21000000</v>
      </c>
      <c r="L15" s="43"/>
      <c r="M15" s="42"/>
      <c r="N15" s="34"/>
      <c r="O15" s="42">
        <v>21000000</v>
      </c>
    </row>
    <row r="16" spans="1:15" s="3" customFormat="1" ht="24.75" customHeight="1" hidden="1">
      <c r="A16" s="197"/>
      <c r="B16" s="191"/>
      <c r="C16" s="191"/>
      <c r="D16" s="41">
        <v>742122</v>
      </c>
      <c r="E16" s="31" t="s">
        <v>24</v>
      </c>
      <c r="F16" s="42">
        <f>+G16+H16+I16+J16</f>
        <v>600000</v>
      </c>
      <c r="G16" s="43"/>
      <c r="H16" s="42"/>
      <c r="I16" s="34"/>
      <c r="J16" s="42">
        <v>600000</v>
      </c>
      <c r="K16" s="42">
        <f>+L16+M16+N16+O16</f>
        <v>600000</v>
      </c>
      <c r="L16" s="43"/>
      <c r="M16" s="42"/>
      <c r="N16" s="34"/>
      <c r="O16" s="42">
        <v>600000</v>
      </c>
    </row>
    <row r="17" spans="1:15" s="3" customFormat="1" ht="25.5" customHeight="1">
      <c r="A17" s="28">
        <v>3</v>
      </c>
      <c r="B17" s="35">
        <v>745000</v>
      </c>
      <c r="C17" s="36"/>
      <c r="D17" s="196" t="s">
        <v>25</v>
      </c>
      <c r="E17" s="196"/>
      <c r="F17" s="32">
        <f>SUM(G17:J17)</f>
        <v>145000</v>
      </c>
      <c r="G17" s="33">
        <f>+G18</f>
        <v>0</v>
      </c>
      <c r="H17" s="33">
        <f>+H18</f>
        <v>0</v>
      </c>
      <c r="I17" s="37"/>
      <c r="J17" s="32">
        <f>+J18</f>
        <v>145000</v>
      </c>
      <c r="K17" s="32">
        <f>SUM(L17:O17)</f>
        <v>145000</v>
      </c>
      <c r="L17" s="33">
        <f>+L18</f>
        <v>0</v>
      </c>
      <c r="M17" s="33">
        <f>+M18</f>
        <v>0</v>
      </c>
      <c r="N17" s="37"/>
      <c r="O17" s="32">
        <f>+O18</f>
        <v>145000</v>
      </c>
    </row>
    <row r="18" spans="1:15" s="3" customFormat="1" ht="24.75" customHeight="1">
      <c r="A18" s="38"/>
      <c r="B18" s="44"/>
      <c r="C18" s="44"/>
      <c r="D18" s="14">
        <v>745100</v>
      </c>
      <c r="E18" s="45" t="s">
        <v>26</v>
      </c>
      <c r="F18" s="46">
        <f>SUM(G18:J18)</f>
        <v>145000</v>
      </c>
      <c r="G18" s="47"/>
      <c r="H18" s="46"/>
      <c r="I18" s="48"/>
      <c r="J18" s="46">
        <v>145000</v>
      </c>
      <c r="K18" s="46">
        <f>SUM(L18:O18)</f>
        <v>145000</v>
      </c>
      <c r="L18" s="47"/>
      <c r="M18" s="46"/>
      <c r="N18" s="48"/>
      <c r="O18" s="46">
        <v>145000</v>
      </c>
    </row>
    <row r="19" spans="1:15" s="3" customFormat="1" ht="30" customHeight="1">
      <c r="A19" s="49" t="s">
        <v>27</v>
      </c>
      <c r="B19" s="50">
        <v>771000</v>
      </c>
      <c r="C19" s="51"/>
      <c r="D19" s="198" t="s">
        <v>28</v>
      </c>
      <c r="E19" s="198"/>
      <c r="F19" s="18">
        <f>+G19+H19+I19+J19</f>
        <v>7787477.459999999</v>
      </c>
      <c r="G19" s="18">
        <f>+G20</f>
        <v>1484.59</v>
      </c>
      <c r="H19" s="18">
        <f>+H20</f>
        <v>4874528.09</v>
      </c>
      <c r="I19" s="20">
        <f>+I20</f>
        <v>2911464.78</v>
      </c>
      <c r="J19" s="18">
        <f>+J20</f>
        <v>0</v>
      </c>
      <c r="K19" s="18">
        <f>+L19+M19+N19+O19</f>
        <v>7787477.459999999</v>
      </c>
      <c r="L19" s="18">
        <f>+L20</f>
        <v>1484.59</v>
      </c>
      <c r="M19" s="18">
        <f>+M20</f>
        <v>4874528.09</v>
      </c>
      <c r="N19" s="20">
        <f>+N20</f>
        <v>2911464.78</v>
      </c>
      <c r="O19" s="18">
        <f>+O20</f>
        <v>0</v>
      </c>
    </row>
    <row r="20" spans="1:15" s="3" customFormat="1" ht="24.75" customHeight="1">
      <c r="A20" s="49"/>
      <c r="B20" s="50"/>
      <c r="C20" s="51"/>
      <c r="D20" s="52">
        <v>771100</v>
      </c>
      <c r="E20" s="53" t="s">
        <v>29</v>
      </c>
      <c r="F20" s="54">
        <f>+G20+H20+I20</f>
        <v>7787477.459999999</v>
      </c>
      <c r="G20" s="55">
        <v>1484.59</v>
      </c>
      <c r="H20" s="54">
        <v>4874528.09</v>
      </c>
      <c r="I20" s="56">
        <v>2911464.78</v>
      </c>
      <c r="J20" s="25"/>
      <c r="K20" s="54">
        <f>+L20+M20+N20</f>
        <v>7787477.459999999</v>
      </c>
      <c r="L20" s="55">
        <v>1484.59</v>
      </c>
      <c r="M20" s="54">
        <v>4874528.09</v>
      </c>
      <c r="N20" s="56">
        <v>2911464.78</v>
      </c>
      <c r="O20" s="25"/>
    </row>
    <row r="21" spans="1:15" s="3" customFormat="1" ht="35.25" customHeight="1">
      <c r="A21" s="16" t="s">
        <v>30</v>
      </c>
      <c r="B21" s="57" t="s">
        <v>31</v>
      </c>
      <c r="C21" s="57"/>
      <c r="D21" s="194" t="s">
        <v>32</v>
      </c>
      <c r="E21" s="194"/>
      <c r="F21" s="18">
        <f>SUM(G21:J21)</f>
        <v>638457719.56</v>
      </c>
      <c r="G21" s="58"/>
      <c r="H21" s="58"/>
      <c r="I21" s="59">
        <f>525437000+87579000+2346263+1726048.89+5925991.67+118473+2600000+12724943</f>
        <v>638457719.56</v>
      </c>
      <c r="J21" s="58"/>
      <c r="K21" s="18">
        <f>SUM(L21:O21)</f>
        <v>638457719.56</v>
      </c>
      <c r="L21" s="58"/>
      <c r="M21" s="58"/>
      <c r="N21" s="59">
        <f>525437000+87579000+2346263+1726048.89+5925991.67+118473+2600000+12724943</f>
        <v>638457719.56</v>
      </c>
      <c r="O21" s="58"/>
    </row>
    <row r="22" spans="1:15" s="3" customFormat="1" ht="33.75" customHeight="1">
      <c r="A22" s="16" t="s">
        <v>33</v>
      </c>
      <c r="B22" s="60">
        <v>791100</v>
      </c>
      <c r="C22" s="61"/>
      <c r="D22" s="194" t="s">
        <v>34</v>
      </c>
      <c r="E22" s="194"/>
      <c r="F22" s="18">
        <f>SUM(G22:J22)</f>
        <v>18000000</v>
      </c>
      <c r="G22" s="58"/>
      <c r="H22" s="58">
        <f>16500000+1500000</f>
        <v>18000000</v>
      </c>
      <c r="I22" s="59"/>
      <c r="J22" s="58"/>
      <c r="K22" s="18">
        <f>SUM(L22:O22)</f>
        <v>18000000</v>
      </c>
      <c r="L22" s="58"/>
      <c r="M22" s="58">
        <f>16500000+1500000</f>
        <v>18000000</v>
      </c>
      <c r="N22" s="59"/>
      <c r="O22" s="58"/>
    </row>
    <row r="23" spans="1:15" s="3" customFormat="1" ht="35.25" customHeight="1">
      <c r="A23" s="199" t="s">
        <v>35</v>
      </c>
      <c r="B23" s="199"/>
      <c r="C23" s="199"/>
      <c r="D23" s="199"/>
      <c r="E23" s="199"/>
      <c r="F23" s="62">
        <f>+G23+H23+I23+J23</f>
        <v>686990197.0199999</v>
      </c>
      <c r="G23" s="62">
        <f>+G10+G21+G22+G20</f>
        <v>1484.59</v>
      </c>
      <c r="H23" s="62">
        <f>+H10+H21+H22+H20</f>
        <v>22874528.09</v>
      </c>
      <c r="I23" s="62">
        <f>+I10+I21+I22+I19</f>
        <v>642369184.3399999</v>
      </c>
      <c r="J23" s="62">
        <f>+J10+J19</f>
        <v>21745000</v>
      </c>
      <c r="K23" s="62">
        <f>+L23+M23+N23+O23</f>
        <v>686990197.0199999</v>
      </c>
      <c r="L23" s="62">
        <f>+L10+L21+L22+L20</f>
        <v>1484.59</v>
      </c>
      <c r="M23" s="62">
        <f>+M10+M21+M22+M20</f>
        <v>22874528.09</v>
      </c>
      <c r="N23" s="62">
        <f>+N10+N21+N22+N19</f>
        <v>642369184.3399999</v>
      </c>
      <c r="O23" s="62">
        <f>+O10+O19</f>
        <v>21745000</v>
      </c>
    </row>
    <row r="24" spans="1:12" s="3" customFormat="1" ht="35.25" customHeight="1">
      <c r="A24" s="63"/>
      <c r="B24" s="63"/>
      <c r="C24" s="63"/>
      <c r="D24" s="63"/>
      <c r="E24" s="63"/>
      <c r="F24" s="64"/>
      <c r="G24" s="64"/>
      <c r="H24" s="64"/>
      <c r="I24" s="64"/>
      <c r="J24" s="64"/>
      <c r="K24" s="64"/>
      <c r="L24" s="1"/>
    </row>
    <row r="25" spans="1:12" s="3" customFormat="1" ht="87" customHeight="1">
      <c r="A25" s="63"/>
      <c r="B25" s="63"/>
      <c r="C25" s="63"/>
      <c r="D25" s="63"/>
      <c r="E25" s="63"/>
      <c r="F25" s="64"/>
      <c r="G25" s="64"/>
      <c r="H25" s="64"/>
      <c r="I25" s="64"/>
      <c r="J25" s="64"/>
      <c r="K25" s="64"/>
      <c r="L25" s="1"/>
    </row>
    <row r="26" spans="1:12" s="3" customFormat="1" ht="35.25" customHeight="1">
      <c r="A26" s="63"/>
      <c r="B26" s="63"/>
      <c r="C26" s="63"/>
      <c r="D26" s="63"/>
      <c r="E26" s="63"/>
      <c r="F26" s="64"/>
      <c r="G26" s="64"/>
      <c r="H26" s="64"/>
      <c r="I26" s="64"/>
      <c r="J26" s="64"/>
      <c r="K26" s="64"/>
      <c r="L26" s="1"/>
    </row>
    <row r="27" spans="1:12" s="3" customFormat="1" ht="64.5" customHeight="1">
      <c r="A27" s="63"/>
      <c r="B27" s="63"/>
      <c r="C27" s="63"/>
      <c r="D27" s="63"/>
      <c r="E27" s="63"/>
      <c r="F27" s="65"/>
      <c r="G27" s="65"/>
      <c r="H27" s="65"/>
      <c r="I27" s="65"/>
      <c r="J27" s="65"/>
      <c r="K27" s="65"/>
      <c r="L27" s="1"/>
    </row>
    <row r="28" spans="1:12" s="3" customFormat="1" ht="34.5" customHeight="1">
      <c r="A28" s="11" t="s">
        <v>36</v>
      </c>
      <c r="B28" s="66"/>
      <c r="C28" s="66"/>
      <c r="D28" s="5"/>
      <c r="E28" s="6"/>
      <c r="F28" s="1"/>
      <c r="G28" s="1"/>
      <c r="H28" s="1"/>
      <c r="I28" s="1"/>
      <c r="J28" s="1"/>
      <c r="K28" s="1"/>
      <c r="L28" s="1"/>
    </row>
    <row r="29" spans="1:15" s="3" customFormat="1" ht="12" customHeight="1">
      <c r="A29" s="190" t="s">
        <v>2</v>
      </c>
      <c r="B29" s="191" t="s">
        <v>37</v>
      </c>
      <c r="C29" s="190" t="s">
        <v>4</v>
      </c>
      <c r="D29" s="191" t="s">
        <v>5</v>
      </c>
      <c r="E29" s="191" t="s">
        <v>6</v>
      </c>
      <c r="F29" s="191" t="s">
        <v>38</v>
      </c>
      <c r="G29" s="191"/>
      <c r="H29" s="191"/>
      <c r="I29" s="191"/>
      <c r="J29" s="191"/>
      <c r="K29" s="191" t="s">
        <v>172</v>
      </c>
      <c r="L29" s="191"/>
      <c r="M29" s="191"/>
      <c r="N29" s="191"/>
      <c r="O29" s="191"/>
    </row>
    <row r="30" spans="1:15" s="3" customFormat="1" ht="12" customHeight="1">
      <c r="A30" s="190"/>
      <c r="B30" s="191"/>
      <c r="C30" s="190"/>
      <c r="D30" s="191"/>
      <c r="E30" s="191"/>
      <c r="F30" s="192" t="s">
        <v>8</v>
      </c>
      <c r="G30" s="193" t="s">
        <v>39</v>
      </c>
      <c r="H30" s="193"/>
      <c r="I30" s="193"/>
      <c r="J30" s="191" t="s">
        <v>10</v>
      </c>
      <c r="K30" s="192" t="s">
        <v>8</v>
      </c>
      <c r="L30" s="193" t="s">
        <v>39</v>
      </c>
      <c r="M30" s="193"/>
      <c r="N30" s="193"/>
      <c r="O30" s="191" t="s">
        <v>10</v>
      </c>
    </row>
    <row r="31" spans="1:15" s="3" customFormat="1" ht="42" customHeight="1">
      <c r="A31" s="190"/>
      <c r="B31" s="191"/>
      <c r="C31" s="190"/>
      <c r="D31" s="191"/>
      <c r="E31" s="191"/>
      <c r="F31" s="192"/>
      <c r="G31" s="13" t="s">
        <v>11</v>
      </c>
      <c r="H31" s="12" t="s">
        <v>12</v>
      </c>
      <c r="I31" s="12" t="s">
        <v>13</v>
      </c>
      <c r="J31" s="191"/>
      <c r="K31" s="192"/>
      <c r="L31" s="13" t="s">
        <v>11</v>
      </c>
      <c r="M31" s="12" t="s">
        <v>12</v>
      </c>
      <c r="N31" s="12" t="s">
        <v>13</v>
      </c>
      <c r="O31" s="191"/>
    </row>
    <row r="32" spans="1:15" s="3" customFormat="1" ht="12" customHeight="1">
      <c r="A32" s="12">
        <v>0</v>
      </c>
      <c r="B32" s="12">
        <v>1</v>
      </c>
      <c r="C32" s="12">
        <v>2</v>
      </c>
      <c r="D32" s="12">
        <v>3</v>
      </c>
      <c r="E32" s="41">
        <v>4</v>
      </c>
      <c r="F32" s="14" t="s">
        <v>14</v>
      </c>
      <c r="G32" s="14">
        <v>6</v>
      </c>
      <c r="H32" s="14">
        <v>7</v>
      </c>
      <c r="I32" s="14">
        <v>8</v>
      </c>
      <c r="J32" s="14">
        <v>9</v>
      </c>
      <c r="K32" s="14" t="s">
        <v>171</v>
      </c>
      <c r="L32" s="14">
        <v>11</v>
      </c>
      <c r="M32" s="14">
        <v>12</v>
      </c>
      <c r="N32" s="14">
        <v>13</v>
      </c>
      <c r="O32" s="14">
        <v>14</v>
      </c>
    </row>
    <row r="33" spans="1:15" s="3" customFormat="1" ht="21" customHeight="1">
      <c r="A33" s="200" t="s">
        <v>40</v>
      </c>
      <c r="B33" s="200"/>
      <c r="C33" s="200"/>
      <c r="D33" s="200"/>
      <c r="E33" s="200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1:15" s="3" customFormat="1" ht="37.5" customHeight="1">
      <c r="A34" s="68" t="s">
        <v>15</v>
      </c>
      <c r="B34" s="69">
        <v>410000</v>
      </c>
      <c r="C34" s="69"/>
      <c r="D34" s="207" t="s">
        <v>41</v>
      </c>
      <c r="E34" s="207"/>
      <c r="F34" s="20">
        <f>SUM(G34:J34)</f>
        <v>522492754.02</v>
      </c>
      <c r="G34" s="20">
        <f>+G35+G37+G41+G45+G49+G51</f>
        <v>1484.59</v>
      </c>
      <c r="H34" s="20">
        <f>+H35+H37+H41+H45+H49+H51</f>
        <v>4874528.09</v>
      </c>
      <c r="I34" s="20">
        <f>+I35+I37+I41+I45+I49+I51</f>
        <v>508194741.34</v>
      </c>
      <c r="J34" s="20">
        <f>+J35+J37+J41+J45+J49+J51</f>
        <v>9422000</v>
      </c>
      <c r="K34" s="20">
        <f>SUM(L34:O34)</f>
        <v>522637754.02</v>
      </c>
      <c r="L34" s="20">
        <f>+L35+L37+L41+L45+L49+L51</f>
        <v>1484.59</v>
      </c>
      <c r="M34" s="20">
        <f>+M35+M37+M41+M45+M49+M51</f>
        <v>4874528.09</v>
      </c>
      <c r="N34" s="20">
        <f>+N35+N37+N41+N45+N49+N51</f>
        <v>508194741.34</v>
      </c>
      <c r="O34" s="20">
        <f>+O35+O37+O41+O45+O49+O51</f>
        <v>9567000</v>
      </c>
    </row>
    <row r="35" spans="1:15" s="3" customFormat="1" ht="30" customHeight="1">
      <c r="A35" s="70">
        <v>1</v>
      </c>
      <c r="B35" s="71">
        <v>411000</v>
      </c>
      <c r="C35" s="72" t="s">
        <v>42</v>
      </c>
      <c r="D35" s="195" t="s">
        <v>43</v>
      </c>
      <c r="E35" s="195"/>
      <c r="F35" s="27">
        <f>SUM(G35:J35)</f>
        <v>413403729</v>
      </c>
      <c r="G35" s="73"/>
      <c r="H35" s="73"/>
      <c r="I35" s="27">
        <f>+I36</f>
        <v>407114500</v>
      </c>
      <c r="J35" s="27">
        <f>+J36</f>
        <v>6289229</v>
      </c>
      <c r="K35" s="27">
        <f>SUM(L35:O35)</f>
        <v>413403729</v>
      </c>
      <c r="L35" s="73"/>
      <c r="M35" s="73"/>
      <c r="N35" s="27">
        <f>+N36</f>
        <v>407114500</v>
      </c>
      <c r="O35" s="27">
        <f>+O36</f>
        <v>6289229</v>
      </c>
    </row>
    <row r="36" spans="1:15" s="3" customFormat="1" ht="26.25" customHeight="1">
      <c r="A36" s="74"/>
      <c r="B36" s="75"/>
      <c r="C36" s="76" t="s">
        <v>44</v>
      </c>
      <c r="D36" s="12">
        <v>411100</v>
      </c>
      <c r="E36" s="31" t="s">
        <v>45</v>
      </c>
      <c r="F36" s="34">
        <f>SUM(G36:J36)</f>
        <v>413403729</v>
      </c>
      <c r="G36" s="77"/>
      <c r="H36" s="77"/>
      <c r="I36" s="77">
        <v>407114500</v>
      </c>
      <c r="J36" s="77">
        <f>5168000+207000-150000+1064229</f>
        <v>6289229</v>
      </c>
      <c r="K36" s="34">
        <f>SUM(L36:O36)</f>
        <v>413403729</v>
      </c>
      <c r="L36" s="77"/>
      <c r="M36" s="77"/>
      <c r="N36" s="77">
        <v>407114500</v>
      </c>
      <c r="O36" s="77">
        <f>5168000+207000-150000+1064229</f>
        <v>6289229</v>
      </c>
    </row>
    <row r="37" spans="1:15" s="3" customFormat="1" ht="30" customHeight="1">
      <c r="A37" s="78">
        <v>2</v>
      </c>
      <c r="B37" s="28">
        <v>412000</v>
      </c>
      <c r="C37" s="79" t="s">
        <v>46</v>
      </c>
      <c r="D37" s="202" t="s">
        <v>47</v>
      </c>
      <c r="E37" s="202"/>
      <c r="F37" s="37">
        <f>SUM(G37:J37)</f>
        <v>77048271</v>
      </c>
      <c r="G37" s="80"/>
      <c r="H37" s="37"/>
      <c r="I37" s="37">
        <f>+I38+I39+I40</f>
        <v>75765500</v>
      </c>
      <c r="J37" s="37">
        <f>+J38+J39+J40</f>
        <v>1282770.9999999998</v>
      </c>
      <c r="K37" s="37">
        <f>SUM(L37:O37)</f>
        <v>77048271</v>
      </c>
      <c r="L37" s="80"/>
      <c r="M37" s="37"/>
      <c r="N37" s="37">
        <f>+N38+N39+N40</f>
        <v>75765500</v>
      </c>
      <c r="O37" s="37">
        <f>+O38+O39+O40</f>
        <v>1282770.9999999998</v>
      </c>
    </row>
    <row r="38" spans="1:15" s="3" customFormat="1" ht="24.75" customHeight="1">
      <c r="A38" s="81"/>
      <c r="B38" s="82"/>
      <c r="C38" s="76" t="s">
        <v>48</v>
      </c>
      <c r="D38" s="13">
        <v>412100</v>
      </c>
      <c r="E38" s="83" t="s">
        <v>49</v>
      </c>
      <c r="F38" s="34">
        <f>+G38+I38+J38</f>
        <v>52489607.38</v>
      </c>
      <c r="G38" s="84"/>
      <c r="H38" s="34"/>
      <c r="I38" s="34">
        <v>51651056</v>
      </c>
      <c r="J38" s="34">
        <f>621817+125520-50680.62+141895</f>
        <v>838551.38</v>
      </c>
      <c r="K38" s="34">
        <f>+L38+N38+O38</f>
        <v>52489607.38</v>
      </c>
      <c r="L38" s="84"/>
      <c r="M38" s="34"/>
      <c r="N38" s="34">
        <v>51651056</v>
      </c>
      <c r="O38" s="34">
        <f>621817+125520-50680.62+141895</f>
        <v>838551.38</v>
      </c>
    </row>
    <row r="39" spans="1:15" s="3" customFormat="1" ht="24.75" customHeight="1">
      <c r="A39" s="81"/>
      <c r="B39" s="82"/>
      <c r="C39" s="76" t="s">
        <v>50</v>
      </c>
      <c r="D39" s="13">
        <v>412200</v>
      </c>
      <c r="E39" s="83" t="s">
        <v>51</v>
      </c>
      <c r="F39" s="34">
        <f>+G39+I39+J39</f>
        <v>21395008.23</v>
      </c>
      <c r="G39" s="84"/>
      <c r="H39" s="34"/>
      <c r="I39" s="34">
        <v>21007462</v>
      </c>
      <c r="J39" s="34">
        <f>253295+89285-20612.77+65579</f>
        <v>387546.23</v>
      </c>
      <c r="K39" s="34">
        <f>+L39+N39+O39</f>
        <v>21395008.23</v>
      </c>
      <c r="L39" s="84"/>
      <c r="M39" s="34"/>
      <c r="N39" s="34">
        <v>21007462</v>
      </c>
      <c r="O39" s="34">
        <f>253295+89285-20612.77+65579</f>
        <v>387546.23</v>
      </c>
    </row>
    <row r="40" spans="1:15" s="3" customFormat="1" ht="24.75" customHeight="1">
      <c r="A40" s="85"/>
      <c r="B40" s="86"/>
      <c r="C40" s="76" t="s">
        <v>52</v>
      </c>
      <c r="D40" s="13">
        <v>412300</v>
      </c>
      <c r="E40" s="83" t="s">
        <v>53</v>
      </c>
      <c r="F40" s="34">
        <f>+G40+I40+J40</f>
        <v>3163655.39</v>
      </c>
      <c r="G40" s="84"/>
      <c r="H40" s="34"/>
      <c r="I40" s="34">
        <v>3106982</v>
      </c>
      <c r="J40" s="34">
        <f>36888+13244-3048.61+9590</f>
        <v>56673.39</v>
      </c>
      <c r="K40" s="34">
        <f>+L40+N40+O40</f>
        <v>3163655.39</v>
      </c>
      <c r="L40" s="84"/>
      <c r="M40" s="34"/>
      <c r="N40" s="34">
        <v>3106982</v>
      </c>
      <c r="O40" s="34">
        <f>36888+13244-3048.61+9590</f>
        <v>56673.39</v>
      </c>
    </row>
    <row r="41" spans="1:15" s="3" customFormat="1" ht="30" customHeight="1">
      <c r="A41" s="87">
        <v>3</v>
      </c>
      <c r="B41" s="88">
        <v>413000</v>
      </c>
      <c r="C41" s="78" t="s">
        <v>54</v>
      </c>
      <c r="D41" s="196" t="s">
        <v>55</v>
      </c>
      <c r="E41" s="196"/>
      <c r="F41" s="37">
        <f>SUM(G41:J41)</f>
        <v>597352</v>
      </c>
      <c r="G41" s="80"/>
      <c r="H41" s="37"/>
      <c r="I41" s="37">
        <f>+I43</f>
        <v>262352</v>
      </c>
      <c r="J41" s="37">
        <f>+J43+J44</f>
        <v>335000</v>
      </c>
      <c r="K41" s="37">
        <f>SUM(L41:O41)</f>
        <v>597352</v>
      </c>
      <c r="L41" s="80"/>
      <c r="M41" s="37"/>
      <c r="N41" s="37">
        <f>+N43</f>
        <v>262352</v>
      </c>
      <c r="O41" s="37">
        <f>+O43+O44</f>
        <v>335000</v>
      </c>
    </row>
    <row r="42" spans="1:15" s="3" customFormat="1" ht="20.25" customHeight="1">
      <c r="A42" s="87"/>
      <c r="B42" s="89"/>
      <c r="C42" s="78"/>
      <c r="D42" s="41">
        <v>413100</v>
      </c>
      <c r="E42" s="90" t="s">
        <v>56</v>
      </c>
      <c r="F42" s="34">
        <v>597352</v>
      </c>
      <c r="G42" s="84"/>
      <c r="H42" s="34"/>
      <c r="I42" s="34">
        <v>262352</v>
      </c>
      <c r="J42" s="34">
        <v>335000</v>
      </c>
      <c r="K42" s="34">
        <v>597352</v>
      </c>
      <c r="L42" s="84"/>
      <c r="M42" s="34"/>
      <c r="N42" s="34">
        <v>262352</v>
      </c>
      <c r="O42" s="34">
        <v>335000</v>
      </c>
    </row>
    <row r="43" spans="1:15" s="3" customFormat="1" ht="0.75" customHeight="1" hidden="1">
      <c r="A43" s="91"/>
      <c r="B43" s="5"/>
      <c r="C43" s="91" t="s">
        <v>57</v>
      </c>
      <c r="D43" s="12">
        <v>413151</v>
      </c>
      <c r="E43" s="31" t="s">
        <v>58</v>
      </c>
      <c r="F43" s="34">
        <f>SUM(G43:J43)</f>
        <v>297352</v>
      </c>
      <c r="G43" s="77"/>
      <c r="H43" s="77"/>
      <c r="I43" s="77">
        <f>259000-4378+7730</f>
        <v>262352</v>
      </c>
      <c r="J43" s="77">
        <v>35000</v>
      </c>
      <c r="K43" s="34">
        <f>SUM(L43:O43)</f>
        <v>297352</v>
      </c>
      <c r="L43" s="77"/>
      <c r="M43" s="77"/>
      <c r="N43" s="77">
        <f>259000-4378+7730</f>
        <v>262352</v>
      </c>
      <c r="O43" s="77">
        <v>35000</v>
      </c>
    </row>
    <row r="44" spans="1:15" s="3" customFormat="1" ht="19.5" customHeight="1" hidden="1">
      <c r="A44" s="92"/>
      <c r="B44" s="5"/>
      <c r="C44" s="91" t="s">
        <v>59</v>
      </c>
      <c r="D44" s="12">
        <v>413142</v>
      </c>
      <c r="E44" s="93" t="s">
        <v>60</v>
      </c>
      <c r="F44" s="34">
        <f>SUM(G44:J44)</f>
        <v>300000</v>
      </c>
      <c r="G44" s="77"/>
      <c r="H44" s="77"/>
      <c r="I44" s="77"/>
      <c r="J44" s="77">
        <v>300000</v>
      </c>
      <c r="K44" s="34">
        <f>SUM(L44:O44)</f>
        <v>300000</v>
      </c>
      <c r="L44" s="77"/>
      <c r="M44" s="77"/>
      <c r="N44" s="77"/>
      <c r="O44" s="77">
        <v>300000</v>
      </c>
    </row>
    <row r="45" spans="1:15" s="3" customFormat="1" ht="30" customHeight="1">
      <c r="A45" s="94">
        <v>4</v>
      </c>
      <c r="B45" s="39">
        <v>414000</v>
      </c>
      <c r="C45" s="95" t="s">
        <v>61</v>
      </c>
      <c r="D45" s="196" t="s">
        <v>62</v>
      </c>
      <c r="E45" s="196"/>
      <c r="F45" s="37">
        <f>SUM(G45:J45)</f>
        <v>10322213.459999999</v>
      </c>
      <c r="G45" s="37">
        <f>+G46+G47</f>
        <v>1484.59</v>
      </c>
      <c r="H45" s="37">
        <f>+H46+H47</f>
        <v>4874528.09</v>
      </c>
      <c r="I45" s="37">
        <f>+I46+I47</f>
        <v>5376200.779999999</v>
      </c>
      <c r="J45" s="37">
        <f>+J46+J47+J48</f>
        <v>70000</v>
      </c>
      <c r="K45" s="37">
        <f>SUM(L45:O45)</f>
        <v>10322213.459999999</v>
      </c>
      <c r="L45" s="37">
        <f>+L46+L47</f>
        <v>1484.59</v>
      </c>
      <c r="M45" s="37">
        <f>+M46+M47</f>
        <v>4874528.09</v>
      </c>
      <c r="N45" s="37">
        <f>+N46+N47</f>
        <v>5376200.779999999</v>
      </c>
      <c r="O45" s="37">
        <f>+O46+O47+O48</f>
        <v>70000</v>
      </c>
    </row>
    <row r="46" spans="1:15" s="3" customFormat="1" ht="24.75" customHeight="1">
      <c r="A46" s="96"/>
      <c r="B46" s="39"/>
      <c r="C46" s="97" t="s">
        <v>63</v>
      </c>
      <c r="D46" s="12">
        <v>414100</v>
      </c>
      <c r="E46" s="98" t="s">
        <v>64</v>
      </c>
      <c r="F46" s="34">
        <v>7787477.46</v>
      </c>
      <c r="G46" s="84">
        <v>1484.59</v>
      </c>
      <c r="H46" s="34">
        <v>4874528.09</v>
      </c>
      <c r="I46" s="34">
        <v>2911464.78</v>
      </c>
      <c r="J46" s="37"/>
      <c r="K46" s="34">
        <v>7787477.46</v>
      </c>
      <c r="L46" s="84">
        <v>1484.59</v>
      </c>
      <c r="M46" s="34">
        <v>4874528.09</v>
      </c>
      <c r="N46" s="34">
        <v>2911464.78</v>
      </c>
      <c r="O46" s="37"/>
    </row>
    <row r="47" spans="1:15" s="3" customFormat="1" ht="24.75" customHeight="1">
      <c r="A47" s="99"/>
      <c r="B47" s="100"/>
      <c r="C47" s="76" t="s">
        <v>65</v>
      </c>
      <c r="D47" s="12">
        <v>414300</v>
      </c>
      <c r="E47" s="98" t="s">
        <v>66</v>
      </c>
      <c r="F47" s="34">
        <v>2464736</v>
      </c>
      <c r="G47" s="84"/>
      <c r="H47" s="34"/>
      <c r="I47" s="34">
        <v>2464736</v>
      </c>
      <c r="J47" s="37"/>
      <c r="K47" s="34">
        <v>2464736</v>
      </c>
      <c r="L47" s="84"/>
      <c r="M47" s="34"/>
      <c r="N47" s="34">
        <v>2464736</v>
      </c>
      <c r="O47" s="37"/>
    </row>
    <row r="48" spans="1:15" s="3" customFormat="1" ht="24.75" customHeight="1">
      <c r="A48" s="101"/>
      <c r="B48" s="102"/>
      <c r="C48" s="76" t="s">
        <v>67</v>
      </c>
      <c r="D48" s="12">
        <v>414400</v>
      </c>
      <c r="E48" s="2" t="s">
        <v>68</v>
      </c>
      <c r="F48" s="34">
        <v>70000</v>
      </c>
      <c r="G48" s="77"/>
      <c r="H48" s="77"/>
      <c r="I48" s="77"/>
      <c r="J48" s="77">
        <v>70000</v>
      </c>
      <c r="K48" s="34">
        <v>70000</v>
      </c>
      <c r="L48" s="77"/>
      <c r="M48" s="77"/>
      <c r="N48" s="77"/>
      <c r="O48" s="77">
        <v>70000</v>
      </c>
    </row>
    <row r="49" spans="1:15" s="3" customFormat="1" ht="30" customHeight="1">
      <c r="A49" s="78">
        <v>5</v>
      </c>
      <c r="B49" s="35">
        <v>415000</v>
      </c>
      <c r="C49" s="78" t="s">
        <v>69</v>
      </c>
      <c r="D49" s="202" t="s">
        <v>70</v>
      </c>
      <c r="E49" s="202"/>
      <c r="F49" s="37">
        <v>13379148</v>
      </c>
      <c r="G49" s="80"/>
      <c r="H49" s="80"/>
      <c r="I49" s="37">
        <v>12024148</v>
      </c>
      <c r="J49" s="37">
        <v>1355000</v>
      </c>
      <c r="K49" s="37">
        <f>+N49+O49</f>
        <v>13524148</v>
      </c>
      <c r="L49" s="80"/>
      <c r="M49" s="80"/>
      <c r="N49" s="37">
        <f>+N50</f>
        <v>12024148</v>
      </c>
      <c r="O49" s="37">
        <f>+O50</f>
        <v>1500000</v>
      </c>
    </row>
    <row r="50" spans="1:15" s="3" customFormat="1" ht="24.75" customHeight="1">
      <c r="A50" s="96"/>
      <c r="B50" s="39"/>
      <c r="C50" s="103"/>
      <c r="D50" s="176">
        <v>415100</v>
      </c>
      <c r="E50" s="183" t="s">
        <v>71</v>
      </c>
      <c r="F50" s="178">
        <v>13379148</v>
      </c>
      <c r="G50" s="182"/>
      <c r="H50" s="182"/>
      <c r="I50" s="178">
        <v>12024148</v>
      </c>
      <c r="J50" s="178">
        <v>1355000</v>
      </c>
      <c r="K50" s="178">
        <f>+N50+O50</f>
        <v>13524148</v>
      </c>
      <c r="L50" s="182"/>
      <c r="M50" s="182"/>
      <c r="N50" s="178">
        <v>12024148</v>
      </c>
      <c r="O50" s="178">
        <v>1500000</v>
      </c>
    </row>
    <row r="51" spans="1:15" s="3" customFormat="1" ht="30" customHeight="1">
      <c r="A51" s="78">
        <v>6</v>
      </c>
      <c r="B51" s="35">
        <v>416000</v>
      </c>
      <c r="C51" s="78" t="s">
        <v>72</v>
      </c>
      <c r="D51" s="196" t="s">
        <v>73</v>
      </c>
      <c r="E51" s="196"/>
      <c r="F51" s="37">
        <v>7742040.56</v>
      </c>
      <c r="G51" s="80"/>
      <c r="H51" s="37"/>
      <c r="I51" s="37">
        <v>7652040.56</v>
      </c>
      <c r="J51" s="37">
        <v>90000</v>
      </c>
      <c r="K51" s="37">
        <v>7742040.56</v>
      </c>
      <c r="L51" s="80"/>
      <c r="M51" s="37"/>
      <c r="N51" s="37">
        <v>7652040.56</v>
      </c>
      <c r="O51" s="37">
        <v>90000</v>
      </c>
    </row>
    <row r="52" spans="1:15" s="3" customFormat="1" ht="24.75" customHeight="1">
      <c r="A52" s="94"/>
      <c r="B52" s="89"/>
      <c r="C52" s="78"/>
      <c r="D52" s="12">
        <v>416100</v>
      </c>
      <c r="E52" s="104" t="s">
        <v>74</v>
      </c>
      <c r="F52" s="34">
        <v>7742040.56</v>
      </c>
      <c r="G52" s="84"/>
      <c r="H52" s="34"/>
      <c r="I52" s="34">
        <v>7652040.56</v>
      </c>
      <c r="J52" s="34">
        <v>90000</v>
      </c>
      <c r="K52" s="34">
        <v>7742040.56</v>
      </c>
      <c r="L52" s="84"/>
      <c r="M52" s="34"/>
      <c r="N52" s="34">
        <v>7652040.56</v>
      </c>
      <c r="O52" s="34">
        <v>90000</v>
      </c>
    </row>
    <row r="53" spans="1:15" s="3" customFormat="1" ht="37.5" customHeight="1">
      <c r="A53" s="16" t="s">
        <v>27</v>
      </c>
      <c r="B53" s="69">
        <v>420000</v>
      </c>
      <c r="C53" s="69"/>
      <c r="D53" s="207" t="s">
        <v>75</v>
      </c>
      <c r="E53" s="207"/>
      <c r="F53" s="20">
        <v>142748442.99</v>
      </c>
      <c r="G53" s="105"/>
      <c r="H53" s="105">
        <v>1500000</v>
      </c>
      <c r="I53" s="20">
        <v>131150442.99</v>
      </c>
      <c r="J53" s="20">
        <v>10098000</v>
      </c>
      <c r="K53" s="20">
        <f>+M53+N53+O53</f>
        <v>142562162.99</v>
      </c>
      <c r="L53" s="105"/>
      <c r="M53" s="105">
        <v>1500000</v>
      </c>
      <c r="N53" s="20">
        <f>+N54+N61+N63+N72+N76+N79</f>
        <v>131150442.99</v>
      </c>
      <c r="O53" s="20">
        <f>+O54+O61+O63+O72+O76+O79</f>
        <v>9911720</v>
      </c>
    </row>
    <row r="54" spans="1:15" s="3" customFormat="1" ht="30" customHeight="1">
      <c r="A54" s="106">
        <v>1</v>
      </c>
      <c r="B54" s="107">
        <v>421000</v>
      </c>
      <c r="C54" s="108"/>
      <c r="D54" s="201" t="s">
        <v>76</v>
      </c>
      <c r="E54" s="201"/>
      <c r="F54" s="27">
        <v>22938529.99</v>
      </c>
      <c r="G54" s="73"/>
      <c r="H54" s="73"/>
      <c r="I54" s="27">
        <v>21915529.99</v>
      </c>
      <c r="J54" s="27">
        <v>1023000</v>
      </c>
      <c r="K54" s="27">
        <f>+N54+O54</f>
        <v>23088529.99</v>
      </c>
      <c r="L54" s="73"/>
      <c r="M54" s="73"/>
      <c r="N54" s="27">
        <f>+N55+N56+N57+N58+N59+N60</f>
        <v>22065529.99</v>
      </c>
      <c r="O54" s="27">
        <f>+O55+O56+O57+O58+O59+O60</f>
        <v>1023000</v>
      </c>
    </row>
    <row r="55" spans="1:15" s="3" customFormat="1" ht="24.75" customHeight="1">
      <c r="A55" s="109"/>
      <c r="B55" s="75"/>
      <c r="C55" s="110" t="s">
        <v>77</v>
      </c>
      <c r="D55" s="12">
        <v>421100</v>
      </c>
      <c r="E55" s="31" t="s">
        <v>78</v>
      </c>
      <c r="F55" s="34">
        <v>905000</v>
      </c>
      <c r="G55" s="111"/>
      <c r="H55" s="111"/>
      <c r="I55" s="111">
        <v>780000</v>
      </c>
      <c r="J55" s="111">
        <v>125000</v>
      </c>
      <c r="K55" s="34">
        <v>905000</v>
      </c>
      <c r="L55" s="111"/>
      <c r="M55" s="111"/>
      <c r="N55" s="111">
        <v>780000</v>
      </c>
      <c r="O55" s="111">
        <v>125000</v>
      </c>
    </row>
    <row r="56" spans="1:15" s="3" customFormat="1" ht="24.75" customHeight="1">
      <c r="A56" s="112"/>
      <c r="B56" s="113"/>
      <c r="C56" s="110" t="s">
        <v>79</v>
      </c>
      <c r="D56" s="12">
        <v>421200</v>
      </c>
      <c r="E56" s="31" t="s">
        <v>80</v>
      </c>
      <c r="F56" s="34">
        <v>11925000</v>
      </c>
      <c r="G56" s="77"/>
      <c r="H56" s="77"/>
      <c r="I56" s="77">
        <v>11710000</v>
      </c>
      <c r="J56" s="77">
        <v>215000</v>
      </c>
      <c r="K56" s="34">
        <v>11925000</v>
      </c>
      <c r="L56" s="77"/>
      <c r="M56" s="77"/>
      <c r="N56" s="77">
        <v>11710000</v>
      </c>
      <c r="O56" s="77">
        <v>215000</v>
      </c>
    </row>
    <row r="57" spans="1:15" s="3" customFormat="1" ht="24.75" customHeight="1">
      <c r="A57" s="112"/>
      <c r="B57" s="113"/>
      <c r="C57" s="97" t="s">
        <v>81</v>
      </c>
      <c r="D57" s="12">
        <v>421300</v>
      </c>
      <c r="E57" s="31" t="s">
        <v>82</v>
      </c>
      <c r="F57" s="34">
        <v>5413644</v>
      </c>
      <c r="G57" s="77"/>
      <c r="H57" s="77"/>
      <c r="I57" s="77">
        <v>5400644</v>
      </c>
      <c r="J57" s="77">
        <v>13000</v>
      </c>
      <c r="K57" s="34">
        <v>5413644</v>
      </c>
      <c r="L57" s="77"/>
      <c r="M57" s="77"/>
      <c r="N57" s="77">
        <v>5400644</v>
      </c>
      <c r="O57" s="77">
        <v>13000</v>
      </c>
    </row>
    <row r="58" spans="1:15" s="3" customFormat="1" ht="24.75" customHeight="1">
      <c r="A58" s="112"/>
      <c r="B58" s="113"/>
      <c r="C58" s="184" t="s">
        <v>83</v>
      </c>
      <c r="D58" s="176">
        <v>421400</v>
      </c>
      <c r="E58" s="177" t="s">
        <v>84</v>
      </c>
      <c r="F58" s="178">
        <v>3055100</v>
      </c>
      <c r="G58" s="179"/>
      <c r="H58" s="179"/>
      <c r="I58" s="179">
        <v>2490100</v>
      </c>
      <c r="J58" s="179">
        <v>565000</v>
      </c>
      <c r="K58" s="178">
        <f>+N58+O58</f>
        <v>3205100</v>
      </c>
      <c r="L58" s="179"/>
      <c r="M58" s="179"/>
      <c r="N58" s="179">
        <v>2640100</v>
      </c>
      <c r="O58" s="179">
        <v>565000</v>
      </c>
    </row>
    <row r="59" spans="1:15" s="3" customFormat="1" ht="24.75" customHeight="1">
      <c r="A59" s="112"/>
      <c r="B59" s="113"/>
      <c r="C59" s="97" t="s">
        <v>85</v>
      </c>
      <c r="D59" s="12">
        <v>421500</v>
      </c>
      <c r="E59" s="31" t="s">
        <v>86</v>
      </c>
      <c r="F59" s="34">
        <v>1414785.99</v>
      </c>
      <c r="G59" s="77"/>
      <c r="H59" s="77"/>
      <c r="I59" s="77">
        <v>1409785.99</v>
      </c>
      <c r="J59" s="77">
        <v>5000</v>
      </c>
      <c r="K59" s="34">
        <v>1414785.99</v>
      </c>
      <c r="L59" s="77"/>
      <c r="M59" s="77"/>
      <c r="N59" s="77">
        <v>1409785.99</v>
      </c>
      <c r="O59" s="77">
        <v>5000</v>
      </c>
    </row>
    <row r="60" spans="1:15" s="3" customFormat="1" ht="24.75" customHeight="1">
      <c r="A60" s="112"/>
      <c r="B60" s="114"/>
      <c r="C60" s="97" t="s">
        <v>87</v>
      </c>
      <c r="D60" s="12">
        <v>421600</v>
      </c>
      <c r="E60" s="31" t="s">
        <v>88</v>
      </c>
      <c r="F60" s="34">
        <v>225000</v>
      </c>
      <c r="G60" s="77"/>
      <c r="H60" s="77"/>
      <c r="I60" s="77">
        <v>125000</v>
      </c>
      <c r="J60" s="77">
        <v>100000</v>
      </c>
      <c r="K60" s="34">
        <v>225000</v>
      </c>
      <c r="L60" s="77"/>
      <c r="M60" s="77"/>
      <c r="N60" s="77">
        <v>125000</v>
      </c>
      <c r="O60" s="77">
        <v>100000</v>
      </c>
    </row>
    <row r="61" spans="1:15" s="3" customFormat="1" ht="30" customHeight="1">
      <c r="A61" s="28">
        <v>2</v>
      </c>
      <c r="B61" s="88">
        <v>422000</v>
      </c>
      <c r="C61" s="12"/>
      <c r="D61" s="196" t="s">
        <v>89</v>
      </c>
      <c r="E61" s="196"/>
      <c r="F61" s="37">
        <v>1605000</v>
      </c>
      <c r="G61" s="80"/>
      <c r="H61" s="80"/>
      <c r="I61" s="37">
        <v>1360000</v>
      </c>
      <c r="J61" s="37">
        <v>245000</v>
      </c>
      <c r="K61" s="37">
        <v>1605000</v>
      </c>
      <c r="L61" s="80"/>
      <c r="M61" s="80"/>
      <c r="N61" s="37">
        <v>1360000</v>
      </c>
      <c r="O61" s="37">
        <v>245000</v>
      </c>
    </row>
    <row r="62" spans="1:15" s="3" customFormat="1" ht="24.75" customHeight="1">
      <c r="A62" s="115"/>
      <c r="B62" s="116"/>
      <c r="C62" s="117" t="s">
        <v>90</v>
      </c>
      <c r="D62" s="12">
        <v>422300</v>
      </c>
      <c r="E62" s="31" t="s">
        <v>91</v>
      </c>
      <c r="F62" s="34">
        <v>1605000</v>
      </c>
      <c r="G62" s="77"/>
      <c r="H62" s="77"/>
      <c r="I62" s="77">
        <v>1360000</v>
      </c>
      <c r="J62" s="77">
        <v>245000</v>
      </c>
      <c r="K62" s="34">
        <v>1605000</v>
      </c>
      <c r="L62" s="77"/>
      <c r="M62" s="77"/>
      <c r="N62" s="77">
        <v>1360000</v>
      </c>
      <c r="O62" s="77">
        <v>245000</v>
      </c>
    </row>
    <row r="63" spans="1:15" s="3" customFormat="1" ht="30" customHeight="1">
      <c r="A63" s="78">
        <v>3</v>
      </c>
      <c r="B63" s="39">
        <v>423000</v>
      </c>
      <c r="C63" s="12"/>
      <c r="D63" s="203" t="s">
        <v>92</v>
      </c>
      <c r="E63" s="203"/>
      <c r="F63" s="37">
        <v>9285000</v>
      </c>
      <c r="G63" s="80"/>
      <c r="H63" s="37"/>
      <c r="I63" s="37">
        <v>6055000</v>
      </c>
      <c r="J63" s="37">
        <v>3230000</v>
      </c>
      <c r="K63" s="37">
        <f aca="true" t="shared" si="0" ref="K63:K72">+N63+O63</f>
        <v>9355000</v>
      </c>
      <c r="L63" s="80"/>
      <c r="M63" s="37"/>
      <c r="N63" s="37">
        <f>+N64+N65+N66+N67+N68+N69+N70+N71</f>
        <v>6125000</v>
      </c>
      <c r="O63" s="37">
        <f>+O64+O65+O66+O67+O68+O69+O70+O71</f>
        <v>3230000</v>
      </c>
    </row>
    <row r="64" spans="1:15" s="3" customFormat="1" ht="24.75" customHeight="1">
      <c r="A64" s="96"/>
      <c r="B64" s="39"/>
      <c r="C64" s="118" t="s">
        <v>93</v>
      </c>
      <c r="D64" s="12">
        <v>423100</v>
      </c>
      <c r="E64" s="104" t="s">
        <v>94</v>
      </c>
      <c r="F64" s="34">
        <v>1900000</v>
      </c>
      <c r="G64" s="84"/>
      <c r="H64" s="84"/>
      <c r="I64" s="34">
        <v>800000</v>
      </c>
      <c r="J64" s="34">
        <v>1100000</v>
      </c>
      <c r="K64" s="34">
        <f t="shared" si="0"/>
        <v>1900000</v>
      </c>
      <c r="L64" s="84"/>
      <c r="M64" s="84"/>
      <c r="N64" s="34">
        <v>800000</v>
      </c>
      <c r="O64" s="34">
        <v>1100000</v>
      </c>
    </row>
    <row r="65" spans="1:15" s="3" customFormat="1" ht="24.75" customHeight="1">
      <c r="A65" s="101"/>
      <c r="B65" s="113"/>
      <c r="C65" s="118" t="s">
        <v>95</v>
      </c>
      <c r="D65" s="12">
        <v>423200</v>
      </c>
      <c r="E65" s="31" t="s">
        <v>96</v>
      </c>
      <c r="F65" s="34">
        <v>2400000</v>
      </c>
      <c r="G65" s="77"/>
      <c r="H65" s="77"/>
      <c r="I65" s="77">
        <v>2400000</v>
      </c>
      <c r="J65" s="77"/>
      <c r="K65" s="34">
        <f t="shared" si="0"/>
        <v>2400000</v>
      </c>
      <c r="L65" s="77"/>
      <c r="M65" s="77"/>
      <c r="N65" s="77">
        <v>2400000</v>
      </c>
      <c r="O65" s="77"/>
    </row>
    <row r="66" spans="1:15" s="3" customFormat="1" ht="24.75" customHeight="1">
      <c r="A66" s="101"/>
      <c r="B66" s="113"/>
      <c r="C66" s="180" t="s">
        <v>97</v>
      </c>
      <c r="D66" s="176">
        <v>423300</v>
      </c>
      <c r="E66" s="177" t="s">
        <v>98</v>
      </c>
      <c r="F66" s="178">
        <v>1360000</v>
      </c>
      <c r="G66" s="179"/>
      <c r="H66" s="179"/>
      <c r="I66" s="179">
        <v>1280000</v>
      </c>
      <c r="J66" s="179">
        <v>80000</v>
      </c>
      <c r="K66" s="178">
        <f t="shared" si="0"/>
        <v>1430000</v>
      </c>
      <c r="L66" s="179"/>
      <c r="M66" s="179"/>
      <c r="N66" s="179">
        <v>1350000</v>
      </c>
      <c r="O66" s="179">
        <v>80000</v>
      </c>
    </row>
    <row r="67" spans="1:15" s="3" customFormat="1" ht="24.75" customHeight="1">
      <c r="A67" s="101"/>
      <c r="B67" s="113"/>
      <c r="C67" s="118" t="s">
        <v>99</v>
      </c>
      <c r="D67" s="12">
        <v>423400</v>
      </c>
      <c r="E67" s="31" t="s">
        <v>100</v>
      </c>
      <c r="F67" s="34">
        <v>110000</v>
      </c>
      <c r="G67" s="77"/>
      <c r="H67" s="77"/>
      <c r="I67" s="77">
        <v>110000</v>
      </c>
      <c r="J67" s="77"/>
      <c r="K67" s="34">
        <f t="shared" si="0"/>
        <v>110000</v>
      </c>
      <c r="L67" s="77"/>
      <c r="M67" s="77"/>
      <c r="N67" s="77">
        <v>110000</v>
      </c>
      <c r="O67" s="77"/>
    </row>
    <row r="68" spans="1:15" s="3" customFormat="1" ht="24.75" customHeight="1">
      <c r="A68" s="101"/>
      <c r="B68" s="119"/>
      <c r="C68" s="118" t="s">
        <v>101</v>
      </c>
      <c r="D68" s="12">
        <v>423500</v>
      </c>
      <c r="E68" s="31" t="s">
        <v>102</v>
      </c>
      <c r="F68" s="34">
        <v>1450000</v>
      </c>
      <c r="G68" s="77"/>
      <c r="H68" s="77"/>
      <c r="I68" s="77"/>
      <c r="J68" s="77">
        <v>1450000</v>
      </c>
      <c r="K68" s="34">
        <f t="shared" si="0"/>
        <v>1450000</v>
      </c>
      <c r="L68" s="77"/>
      <c r="M68" s="77"/>
      <c r="N68" s="77"/>
      <c r="O68" s="77">
        <v>1450000</v>
      </c>
    </row>
    <row r="69" spans="1:15" ht="24.75" customHeight="1">
      <c r="A69" s="101"/>
      <c r="B69" s="113"/>
      <c r="C69" s="118" t="s">
        <v>103</v>
      </c>
      <c r="D69" s="12">
        <v>423600</v>
      </c>
      <c r="E69" s="31" t="s">
        <v>104</v>
      </c>
      <c r="F69" s="34">
        <v>1190000</v>
      </c>
      <c r="G69" s="77"/>
      <c r="H69" s="77"/>
      <c r="I69" s="77">
        <v>1190000</v>
      </c>
      <c r="J69" s="77"/>
      <c r="K69" s="34">
        <f t="shared" si="0"/>
        <v>1190000</v>
      </c>
      <c r="L69" s="77"/>
      <c r="M69" s="77"/>
      <c r="N69" s="77">
        <v>1190000</v>
      </c>
      <c r="O69" s="77"/>
    </row>
    <row r="70" spans="1:15" ht="24.75" customHeight="1">
      <c r="A70" s="101"/>
      <c r="B70" s="113"/>
      <c r="C70" s="118" t="s">
        <v>105</v>
      </c>
      <c r="D70" s="12">
        <v>423700</v>
      </c>
      <c r="E70" s="31" t="s">
        <v>106</v>
      </c>
      <c r="F70" s="34">
        <v>500000</v>
      </c>
      <c r="G70" s="77"/>
      <c r="H70" s="77"/>
      <c r="I70" s="77"/>
      <c r="J70" s="77">
        <v>500000</v>
      </c>
      <c r="K70" s="34">
        <f t="shared" si="0"/>
        <v>500000</v>
      </c>
      <c r="L70" s="77"/>
      <c r="M70" s="77"/>
      <c r="N70" s="77"/>
      <c r="O70" s="77">
        <v>500000</v>
      </c>
    </row>
    <row r="71" spans="1:15" ht="24.75" customHeight="1">
      <c r="A71" s="101"/>
      <c r="B71" s="102"/>
      <c r="C71" s="118" t="s">
        <v>107</v>
      </c>
      <c r="D71" s="12">
        <v>423900</v>
      </c>
      <c r="E71" s="31" t="s">
        <v>108</v>
      </c>
      <c r="F71" s="34">
        <v>375000</v>
      </c>
      <c r="G71" s="77"/>
      <c r="H71" s="77"/>
      <c r="I71" s="77">
        <v>275000</v>
      </c>
      <c r="J71" s="77">
        <v>100000</v>
      </c>
      <c r="K71" s="34">
        <f t="shared" si="0"/>
        <v>375000</v>
      </c>
      <c r="L71" s="77"/>
      <c r="M71" s="77"/>
      <c r="N71" s="77">
        <v>275000</v>
      </c>
      <c r="O71" s="77">
        <v>100000</v>
      </c>
    </row>
    <row r="72" spans="1:15" ht="30" customHeight="1">
      <c r="A72" s="78">
        <v>4</v>
      </c>
      <c r="B72" s="71">
        <v>424000</v>
      </c>
      <c r="C72" s="12"/>
      <c r="D72" s="196" t="s">
        <v>109</v>
      </c>
      <c r="E72" s="196"/>
      <c r="F72" s="37">
        <v>2330000</v>
      </c>
      <c r="G72" s="80"/>
      <c r="H72" s="80"/>
      <c r="I72" s="37">
        <v>230000</v>
      </c>
      <c r="J72" s="37">
        <v>2100000</v>
      </c>
      <c r="K72" s="37">
        <f t="shared" si="0"/>
        <v>2118720</v>
      </c>
      <c r="L72" s="80"/>
      <c r="M72" s="80"/>
      <c r="N72" s="37">
        <f>+N73+N74+N75</f>
        <v>230000</v>
      </c>
      <c r="O72" s="37">
        <f>+O73+O74+O75</f>
        <v>1888720</v>
      </c>
    </row>
    <row r="73" spans="1:15" ht="24.75" customHeight="1">
      <c r="A73" s="120"/>
      <c r="B73" s="75"/>
      <c r="C73" s="118" t="s">
        <v>110</v>
      </c>
      <c r="D73" s="12">
        <v>424300</v>
      </c>
      <c r="E73" s="31" t="s">
        <v>111</v>
      </c>
      <c r="F73" s="34">
        <v>280000</v>
      </c>
      <c r="G73" s="77"/>
      <c r="H73" s="77"/>
      <c r="I73" s="77">
        <v>180000</v>
      </c>
      <c r="J73" s="77">
        <v>100000</v>
      </c>
      <c r="K73" s="34">
        <v>280000</v>
      </c>
      <c r="L73" s="77"/>
      <c r="M73" s="77"/>
      <c r="N73" s="77">
        <v>180000</v>
      </c>
      <c r="O73" s="77">
        <v>100000</v>
      </c>
    </row>
    <row r="74" spans="1:15" ht="24.75" customHeight="1">
      <c r="A74" s="101"/>
      <c r="B74" s="119"/>
      <c r="C74" s="121" t="s">
        <v>112</v>
      </c>
      <c r="D74" s="14">
        <v>424600</v>
      </c>
      <c r="E74" s="122" t="s">
        <v>113</v>
      </c>
      <c r="F74" s="34">
        <v>50000</v>
      </c>
      <c r="G74" s="77"/>
      <c r="H74" s="77"/>
      <c r="I74" s="77">
        <v>50000</v>
      </c>
      <c r="J74" s="77"/>
      <c r="K74" s="34">
        <v>50000</v>
      </c>
      <c r="L74" s="77"/>
      <c r="M74" s="77"/>
      <c r="N74" s="77">
        <v>50000</v>
      </c>
      <c r="O74" s="77"/>
    </row>
    <row r="75" spans="1:15" s="123" customFormat="1" ht="24.75" customHeight="1">
      <c r="A75" s="101"/>
      <c r="B75" s="114"/>
      <c r="C75" s="181" t="s">
        <v>114</v>
      </c>
      <c r="D75" s="176">
        <v>424900</v>
      </c>
      <c r="E75" s="185" t="s">
        <v>115</v>
      </c>
      <c r="F75" s="178">
        <v>2000000</v>
      </c>
      <c r="G75" s="179"/>
      <c r="H75" s="179"/>
      <c r="I75" s="179"/>
      <c r="J75" s="179">
        <v>2000000</v>
      </c>
      <c r="K75" s="178">
        <f>+O75</f>
        <v>1788720</v>
      </c>
      <c r="L75" s="179"/>
      <c r="M75" s="179"/>
      <c r="N75" s="179"/>
      <c r="O75" s="179">
        <v>1788720</v>
      </c>
    </row>
    <row r="76" spans="1:15" ht="30" customHeight="1">
      <c r="A76" s="78">
        <v>5</v>
      </c>
      <c r="B76" s="71">
        <v>425000</v>
      </c>
      <c r="C76" s="35"/>
      <c r="D76" s="196" t="s">
        <v>116</v>
      </c>
      <c r="E76" s="196"/>
      <c r="F76" s="37">
        <v>18738970</v>
      </c>
      <c r="G76" s="80"/>
      <c r="H76" s="37">
        <v>500000</v>
      </c>
      <c r="I76" s="37">
        <v>17988970</v>
      </c>
      <c r="J76" s="37">
        <v>250000</v>
      </c>
      <c r="K76" s="37">
        <f>+M76+N76+O76</f>
        <v>18513970</v>
      </c>
      <c r="L76" s="80"/>
      <c r="M76" s="37">
        <v>500000</v>
      </c>
      <c r="N76" s="37">
        <f>+N77+N78</f>
        <v>17738970</v>
      </c>
      <c r="O76" s="37">
        <f>+O77+O78</f>
        <v>275000</v>
      </c>
    </row>
    <row r="77" spans="1:15" s="3" customFormat="1" ht="24.75" customHeight="1">
      <c r="A77" s="124"/>
      <c r="B77" s="125"/>
      <c r="C77" s="118" t="s">
        <v>117</v>
      </c>
      <c r="D77" s="12">
        <v>425100</v>
      </c>
      <c r="E77" s="31" t="s">
        <v>118</v>
      </c>
      <c r="F77" s="34">
        <v>1100000</v>
      </c>
      <c r="G77" s="77"/>
      <c r="H77" s="77">
        <v>500000</v>
      </c>
      <c r="I77" s="77">
        <v>600000</v>
      </c>
      <c r="J77" s="77"/>
      <c r="K77" s="34">
        <f>+M77+N77</f>
        <v>1100000</v>
      </c>
      <c r="L77" s="77"/>
      <c r="M77" s="77">
        <v>500000</v>
      </c>
      <c r="N77" s="77">
        <v>600000</v>
      </c>
      <c r="O77" s="77"/>
    </row>
    <row r="78" spans="1:15" s="3" customFormat="1" ht="24.75" customHeight="1">
      <c r="A78" s="101"/>
      <c r="B78" s="102"/>
      <c r="C78" s="180" t="s">
        <v>119</v>
      </c>
      <c r="D78" s="176">
        <v>425200</v>
      </c>
      <c r="E78" s="177" t="s">
        <v>120</v>
      </c>
      <c r="F78" s="178">
        <v>17638970</v>
      </c>
      <c r="G78" s="179"/>
      <c r="H78" s="179"/>
      <c r="I78" s="179">
        <v>17388970</v>
      </c>
      <c r="J78" s="179">
        <v>250000</v>
      </c>
      <c r="K78" s="178">
        <f>+M78+N78+O78</f>
        <v>17413970</v>
      </c>
      <c r="L78" s="179"/>
      <c r="M78" s="179"/>
      <c r="N78" s="179">
        <v>17138970</v>
      </c>
      <c r="O78" s="179">
        <v>275000</v>
      </c>
    </row>
    <row r="79" spans="1:15" s="3" customFormat="1" ht="30" customHeight="1">
      <c r="A79" s="78">
        <v>6</v>
      </c>
      <c r="B79" s="71">
        <v>426000</v>
      </c>
      <c r="C79" s="12"/>
      <c r="D79" s="202" t="s">
        <v>121</v>
      </c>
      <c r="E79" s="202"/>
      <c r="F79" s="37">
        <v>87850943</v>
      </c>
      <c r="G79" s="80"/>
      <c r="H79" s="80">
        <v>1000000</v>
      </c>
      <c r="I79" s="37">
        <v>83600943</v>
      </c>
      <c r="J79" s="37">
        <v>3250000</v>
      </c>
      <c r="K79" s="37">
        <f>+L79+M79+N79+O79</f>
        <v>87880943</v>
      </c>
      <c r="L79" s="80"/>
      <c r="M79" s="80">
        <v>1000000</v>
      </c>
      <c r="N79" s="37">
        <f>+N80+N81+N82+N83+N84+N85+N86</f>
        <v>83630943</v>
      </c>
      <c r="O79" s="37">
        <f>+O80+O81+O82+O83+O84+O85+O86</f>
        <v>3250000</v>
      </c>
    </row>
    <row r="80" spans="1:15" s="3" customFormat="1" ht="24.75" customHeight="1">
      <c r="A80" s="120"/>
      <c r="B80" s="75"/>
      <c r="C80" s="118" t="s">
        <v>122</v>
      </c>
      <c r="D80" s="12">
        <v>426100</v>
      </c>
      <c r="E80" s="31" t="s">
        <v>123</v>
      </c>
      <c r="F80" s="34">
        <v>3640000</v>
      </c>
      <c r="G80" s="77"/>
      <c r="H80" s="77">
        <v>1000000</v>
      </c>
      <c r="I80" s="77">
        <v>2610000</v>
      </c>
      <c r="J80" s="77">
        <v>30000</v>
      </c>
      <c r="K80" s="34">
        <v>3640000</v>
      </c>
      <c r="L80" s="77"/>
      <c r="M80" s="77">
        <v>1000000</v>
      </c>
      <c r="N80" s="77">
        <v>2610000</v>
      </c>
      <c r="O80" s="77">
        <v>30000</v>
      </c>
    </row>
    <row r="81" spans="1:15" s="3" customFormat="1" ht="24.75" customHeight="1">
      <c r="A81" s="101"/>
      <c r="B81" s="119"/>
      <c r="C81" s="118" t="s">
        <v>124</v>
      </c>
      <c r="D81" s="12">
        <v>426300</v>
      </c>
      <c r="E81" s="31" t="s">
        <v>125</v>
      </c>
      <c r="F81" s="34">
        <v>370000</v>
      </c>
      <c r="G81" s="77"/>
      <c r="H81" s="77"/>
      <c r="I81" s="77">
        <v>200000</v>
      </c>
      <c r="J81" s="77">
        <v>170000</v>
      </c>
      <c r="K81" s="34">
        <v>370000</v>
      </c>
      <c r="L81" s="77"/>
      <c r="M81" s="77"/>
      <c r="N81" s="77">
        <v>200000</v>
      </c>
      <c r="O81" s="77">
        <v>170000</v>
      </c>
    </row>
    <row r="82" spans="1:15" s="3" customFormat="1" ht="24.75" customHeight="1">
      <c r="A82" s="101"/>
      <c r="B82" s="113"/>
      <c r="C82" s="118" t="s">
        <v>126</v>
      </c>
      <c r="D82" s="12">
        <v>426400</v>
      </c>
      <c r="E82" s="31" t="s">
        <v>127</v>
      </c>
      <c r="F82" s="34">
        <v>13859000</v>
      </c>
      <c r="G82" s="77"/>
      <c r="H82" s="77"/>
      <c r="I82" s="77">
        <v>13309000</v>
      </c>
      <c r="J82" s="77">
        <v>550000</v>
      </c>
      <c r="K82" s="34">
        <v>13859000</v>
      </c>
      <c r="L82" s="77"/>
      <c r="M82" s="77"/>
      <c r="N82" s="77">
        <v>13309000</v>
      </c>
      <c r="O82" s="77">
        <v>550000</v>
      </c>
    </row>
    <row r="83" spans="1:15" s="3" customFormat="1" ht="24.75" customHeight="1">
      <c r="A83" s="101"/>
      <c r="B83" s="126"/>
      <c r="C83" s="118" t="s">
        <v>128</v>
      </c>
      <c r="D83" s="12">
        <v>426500</v>
      </c>
      <c r="E83" s="31" t="s">
        <v>129</v>
      </c>
      <c r="F83" s="34">
        <v>235000</v>
      </c>
      <c r="G83" s="77"/>
      <c r="H83" s="77"/>
      <c r="I83" s="77">
        <v>235000</v>
      </c>
      <c r="J83" s="77"/>
      <c r="K83" s="34">
        <v>235000</v>
      </c>
      <c r="L83" s="77"/>
      <c r="M83" s="77"/>
      <c r="N83" s="77">
        <v>235000</v>
      </c>
      <c r="O83" s="77"/>
    </row>
    <row r="84" spans="1:15" s="3" customFormat="1" ht="24.75" customHeight="1">
      <c r="A84" s="101"/>
      <c r="B84" s="113"/>
      <c r="C84" s="118" t="s">
        <v>130</v>
      </c>
      <c r="D84" s="12">
        <v>426700</v>
      </c>
      <c r="E84" s="31" t="s">
        <v>131</v>
      </c>
      <c r="F84" s="34">
        <v>67476943</v>
      </c>
      <c r="G84" s="77"/>
      <c r="H84" s="77"/>
      <c r="I84" s="77">
        <v>64976943</v>
      </c>
      <c r="J84" s="77">
        <v>2500000</v>
      </c>
      <c r="K84" s="34">
        <v>67476943</v>
      </c>
      <c r="L84" s="77"/>
      <c r="M84" s="77"/>
      <c r="N84" s="77">
        <v>64976943</v>
      </c>
      <c r="O84" s="77">
        <v>2500000</v>
      </c>
    </row>
    <row r="85" spans="1:15" s="3" customFormat="1" ht="24.75" customHeight="1">
      <c r="A85" s="101"/>
      <c r="B85" s="113"/>
      <c r="C85" s="180" t="s">
        <v>132</v>
      </c>
      <c r="D85" s="176">
        <v>426800</v>
      </c>
      <c r="E85" s="177" t="s">
        <v>133</v>
      </c>
      <c r="F85" s="178">
        <v>1590000</v>
      </c>
      <c r="G85" s="179"/>
      <c r="H85" s="179"/>
      <c r="I85" s="179">
        <v>1590000</v>
      </c>
      <c r="J85" s="179"/>
      <c r="K85" s="178">
        <v>1590000</v>
      </c>
      <c r="L85" s="179"/>
      <c r="M85" s="179"/>
      <c r="N85" s="179">
        <v>1620000</v>
      </c>
      <c r="O85" s="179"/>
    </row>
    <row r="86" spans="1:15" s="3" customFormat="1" ht="24.75" customHeight="1">
      <c r="A86" s="101"/>
      <c r="B86" s="127"/>
      <c r="C86" s="118" t="s">
        <v>134</v>
      </c>
      <c r="D86" s="12">
        <v>426900</v>
      </c>
      <c r="E86" s="31" t="s">
        <v>135</v>
      </c>
      <c r="F86" s="34">
        <v>680000</v>
      </c>
      <c r="G86" s="77"/>
      <c r="H86" s="77"/>
      <c r="I86" s="77">
        <v>680000</v>
      </c>
      <c r="J86" s="77"/>
      <c r="K86" s="34">
        <v>680000</v>
      </c>
      <c r="L86" s="77"/>
      <c r="M86" s="77"/>
      <c r="N86" s="77">
        <v>680000</v>
      </c>
      <c r="O86" s="77"/>
    </row>
    <row r="87" spans="1:15" s="3" customFormat="1" ht="30" customHeight="1">
      <c r="A87" s="128" t="s">
        <v>30</v>
      </c>
      <c r="B87" s="129">
        <v>440000</v>
      </c>
      <c r="C87" s="130"/>
      <c r="D87" s="205" t="s">
        <v>136</v>
      </c>
      <c r="E87" s="205"/>
      <c r="F87" s="20">
        <v>650000</v>
      </c>
      <c r="G87" s="131"/>
      <c r="H87" s="59"/>
      <c r="I87" s="59"/>
      <c r="J87" s="59">
        <v>650000</v>
      </c>
      <c r="K87" s="20">
        <v>650000</v>
      </c>
      <c r="L87" s="131"/>
      <c r="M87" s="59"/>
      <c r="N87" s="59"/>
      <c r="O87" s="59">
        <v>650000</v>
      </c>
    </row>
    <row r="88" spans="1:15" s="3" customFormat="1" ht="24.75" customHeight="1">
      <c r="A88" s="128"/>
      <c r="B88" s="60"/>
      <c r="C88" s="130"/>
      <c r="D88" s="132">
        <v>444200</v>
      </c>
      <c r="E88" s="133" t="s">
        <v>137</v>
      </c>
      <c r="F88" s="134">
        <v>650000</v>
      </c>
      <c r="G88" s="135"/>
      <c r="H88" s="136"/>
      <c r="I88" s="136"/>
      <c r="J88" s="136">
        <v>650000</v>
      </c>
      <c r="K88" s="134">
        <v>650000</v>
      </c>
      <c r="L88" s="136"/>
      <c r="M88" s="136"/>
      <c r="N88" s="136"/>
      <c r="O88" s="136">
        <v>650000</v>
      </c>
    </row>
    <row r="89" spans="1:15" s="3" customFormat="1" ht="30" customHeight="1">
      <c r="A89" s="137" t="s">
        <v>33</v>
      </c>
      <c r="B89" s="129">
        <v>465000</v>
      </c>
      <c r="C89" s="138"/>
      <c r="D89" s="206" t="s">
        <v>138</v>
      </c>
      <c r="E89" s="206"/>
      <c r="F89" s="139">
        <v>2600000</v>
      </c>
      <c r="G89" s="140"/>
      <c r="H89" s="140"/>
      <c r="I89" s="140">
        <v>2600000</v>
      </c>
      <c r="J89" s="140"/>
      <c r="K89" s="139">
        <v>2600000</v>
      </c>
      <c r="L89" s="140"/>
      <c r="M89" s="140"/>
      <c r="N89" s="140">
        <v>2600000</v>
      </c>
      <c r="O89" s="140"/>
    </row>
    <row r="90" spans="1:15" s="3" customFormat="1" ht="24.75" customHeight="1">
      <c r="A90" s="115"/>
      <c r="B90" s="119"/>
      <c r="C90" s="141"/>
      <c r="D90" s="44">
        <v>465100</v>
      </c>
      <c r="E90" s="142" t="s">
        <v>139</v>
      </c>
      <c r="F90" s="143">
        <v>2600000</v>
      </c>
      <c r="G90" s="144"/>
      <c r="H90" s="144"/>
      <c r="I90" s="144">
        <v>2600000</v>
      </c>
      <c r="J90" s="144"/>
      <c r="K90" s="143">
        <v>2600000</v>
      </c>
      <c r="L90" s="144"/>
      <c r="M90" s="144"/>
      <c r="N90" s="144">
        <v>2600000</v>
      </c>
      <c r="O90" s="144"/>
    </row>
    <row r="91" spans="1:15" s="3" customFormat="1" ht="30" customHeight="1">
      <c r="A91" s="128" t="s">
        <v>140</v>
      </c>
      <c r="B91" s="60">
        <v>481000</v>
      </c>
      <c r="C91" s="61"/>
      <c r="D91" s="205" t="s">
        <v>141</v>
      </c>
      <c r="E91" s="205"/>
      <c r="F91" s="20">
        <v>380000</v>
      </c>
      <c r="G91" s="131"/>
      <c r="H91" s="59"/>
      <c r="I91" s="59">
        <v>285000</v>
      </c>
      <c r="J91" s="59">
        <v>95000</v>
      </c>
      <c r="K91" s="20">
        <v>380000</v>
      </c>
      <c r="L91" s="131"/>
      <c r="M91" s="59"/>
      <c r="N91" s="59">
        <v>285000</v>
      </c>
      <c r="O91" s="59">
        <v>95000</v>
      </c>
    </row>
    <row r="92" spans="1:15" s="3" customFormat="1" ht="24.75" customHeight="1">
      <c r="A92" s="115"/>
      <c r="B92" s="119"/>
      <c r="C92" s="141"/>
      <c r="D92" s="132">
        <v>481900</v>
      </c>
      <c r="E92" s="133" t="s">
        <v>142</v>
      </c>
      <c r="F92" s="143">
        <v>380000</v>
      </c>
      <c r="G92" s="144"/>
      <c r="H92" s="144"/>
      <c r="I92" s="144">
        <v>285000</v>
      </c>
      <c r="J92" s="144">
        <v>95000</v>
      </c>
      <c r="K92" s="143">
        <v>380000</v>
      </c>
      <c r="L92" s="144"/>
      <c r="M92" s="144"/>
      <c r="N92" s="144">
        <v>285000</v>
      </c>
      <c r="O92" s="144">
        <v>95000</v>
      </c>
    </row>
    <row r="93" spans="1:15" s="3" customFormat="1" ht="30" customHeight="1">
      <c r="A93" s="16" t="s">
        <v>143</v>
      </c>
      <c r="B93" s="60">
        <v>482000</v>
      </c>
      <c r="C93" s="130"/>
      <c r="D93" s="205" t="s">
        <v>144</v>
      </c>
      <c r="E93" s="205"/>
      <c r="F93" s="59">
        <v>989000</v>
      </c>
      <c r="G93" s="131"/>
      <c r="H93" s="59"/>
      <c r="I93" s="59">
        <v>139000</v>
      </c>
      <c r="J93" s="59">
        <v>850000</v>
      </c>
      <c r="K93" s="59">
        <v>989000</v>
      </c>
      <c r="L93" s="131"/>
      <c r="M93" s="59"/>
      <c r="N93" s="59">
        <v>139000</v>
      </c>
      <c r="O93" s="59">
        <v>850000</v>
      </c>
    </row>
    <row r="94" spans="1:15" s="3" customFormat="1" ht="24.75" customHeight="1">
      <c r="A94" s="145"/>
      <c r="B94" s="71"/>
      <c r="C94" s="146"/>
      <c r="D94" s="147">
        <v>482100</v>
      </c>
      <c r="E94" s="148" t="s">
        <v>145</v>
      </c>
      <c r="F94" s="56">
        <v>888000</v>
      </c>
      <c r="G94" s="144"/>
      <c r="H94" s="144"/>
      <c r="I94" s="144">
        <v>138000</v>
      </c>
      <c r="J94" s="144">
        <v>750000</v>
      </c>
      <c r="K94" s="56">
        <v>888000</v>
      </c>
      <c r="L94" s="144"/>
      <c r="M94" s="144"/>
      <c r="N94" s="144">
        <v>138000</v>
      </c>
      <c r="O94" s="144">
        <v>750000</v>
      </c>
    </row>
    <row r="95" spans="1:15" s="3" customFormat="1" ht="24.75" customHeight="1">
      <c r="A95" s="145"/>
      <c r="B95" s="71"/>
      <c r="C95" s="146"/>
      <c r="D95" s="12">
        <v>482200</v>
      </c>
      <c r="E95" s="104" t="s">
        <v>146</v>
      </c>
      <c r="F95" s="56">
        <v>96000</v>
      </c>
      <c r="G95" s="77"/>
      <c r="H95" s="77"/>
      <c r="I95" s="77">
        <v>1000</v>
      </c>
      <c r="J95" s="77">
        <v>95000</v>
      </c>
      <c r="K95" s="56">
        <v>96000</v>
      </c>
      <c r="L95" s="77"/>
      <c r="M95" s="77"/>
      <c r="N95" s="77">
        <v>1000</v>
      </c>
      <c r="O95" s="77">
        <v>95000</v>
      </c>
    </row>
    <row r="96" spans="1:15" s="3" customFormat="1" ht="24.75" customHeight="1">
      <c r="A96" s="145"/>
      <c r="B96" s="71"/>
      <c r="C96" s="146"/>
      <c r="D96" s="149">
        <v>482300</v>
      </c>
      <c r="E96" s="150" t="s">
        <v>147</v>
      </c>
      <c r="F96" s="56">
        <v>5000</v>
      </c>
      <c r="G96" s="144"/>
      <c r="H96" s="144"/>
      <c r="I96" s="144"/>
      <c r="J96" s="144">
        <v>5000</v>
      </c>
      <c r="K96" s="56">
        <v>5000</v>
      </c>
      <c r="L96" s="144"/>
      <c r="M96" s="144"/>
      <c r="N96" s="144"/>
      <c r="O96" s="144">
        <v>5000</v>
      </c>
    </row>
    <row r="97" spans="1:15" s="3" customFormat="1" ht="37.5" customHeight="1">
      <c r="A97" s="16" t="s">
        <v>148</v>
      </c>
      <c r="B97" s="60">
        <v>483000</v>
      </c>
      <c r="C97" s="130"/>
      <c r="D97" s="208" t="s">
        <v>149</v>
      </c>
      <c r="E97" s="208"/>
      <c r="F97" s="20">
        <v>410000</v>
      </c>
      <c r="G97" s="131"/>
      <c r="H97" s="59"/>
      <c r="I97" s="59"/>
      <c r="J97" s="59">
        <v>410000</v>
      </c>
      <c r="K97" s="20">
        <v>410000</v>
      </c>
      <c r="L97" s="131"/>
      <c r="M97" s="59"/>
      <c r="N97" s="59"/>
      <c r="O97" s="59">
        <v>410000</v>
      </c>
    </row>
    <row r="98" spans="1:15" s="3" customFormat="1" ht="34.5" customHeight="1">
      <c r="A98" s="151"/>
      <c r="B98" s="152"/>
      <c r="C98" s="153"/>
      <c r="D98" s="154">
        <v>483100</v>
      </c>
      <c r="E98" s="155" t="s">
        <v>150</v>
      </c>
      <c r="F98" s="156">
        <v>410000</v>
      </c>
      <c r="G98" s="157"/>
      <c r="H98" s="158"/>
      <c r="I98" s="158"/>
      <c r="J98" s="158">
        <v>410000</v>
      </c>
      <c r="K98" s="156">
        <v>410000</v>
      </c>
      <c r="L98" s="158"/>
      <c r="M98" s="158"/>
      <c r="N98" s="158"/>
      <c r="O98" s="158">
        <v>410000</v>
      </c>
    </row>
    <row r="99" spans="1:15" s="3" customFormat="1" ht="30" customHeight="1">
      <c r="A99" s="159" t="s">
        <v>151</v>
      </c>
      <c r="B99" s="160" t="s">
        <v>152</v>
      </c>
      <c r="C99" s="160"/>
      <c r="D99" s="206" t="s">
        <v>153</v>
      </c>
      <c r="E99" s="206"/>
      <c r="F99" s="139">
        <v>16720000</v>
      </c>
      <c r="G99" s="161"/>
      <c r="H99" s="139">
        <v>16500000</v>
      </c>
      <c r="I99" s="139"/>
      <c r="J99" s="139">
        <v>220000</v>
      </c>
      <c r="K99" s="139">
        <f>+M99+O99</f>
        <v>16761280</v>
      </c>
      <c r="L99" s="161"/>
      <c r="M99" s="139">
        <v>16500000</v>
      </c>
      <c r="N99" s="139"/>
      <c r="O99" s="139">
        <f>+O100+O101+O102+O103+O105+O104</f>
        <v>261280</v>
      </c>
    </row>
    <row r="100" spans="1:15" s="3" customFormat="1" ht="24.75" customHeight="1">
      <c r="A100" s="70"/>
      <c r="B100" s="162"/>
      <c r="C100" s="163"/>
      <c r="D100" s="52">
        <v>511300</v>
      </c>
      <c r="E100" s="24" t="s">
        <v>154</v>
      </c>
      <c r="F100" s="56">
        <v>3000000</v>
      </c>
      <c r="G100" s="164"/>
      <c r="H100" s="56">
        <v>3000000</v>
      </c>
      <c r="I100" s="56"/>
      <c r="J100" s="56"/>
      <c r="K100" s="56">
        <v>3000000</v>
      </c>
      <c r="L100" s="164"/>
      <c r="M100" s="56">
        <v>3000000</v>
      </c>
      <c r="N100" s="56"/>
      <c r="O100" s="56"/>
    </row>
    <row r="101" spans="1:15" s="3" customFormat="1" ht="24.75" customHeight="1">
      <c r="A101" s="70"/>
      <c r="B101" s="162"/>
      <c r="C101" s="163"/>
      <c r="D101" s="52">
        <v>512100</v>
      </c>
      <c r="E101" s="24" t="s">
        <v>155</v>
      </c>
      <c r="F101" s="56">
        <v>5500000</v>
      </c>
      <c r="G101" s="164"/>
      <c r="H101" s="56">
        <v>5500000</v>
      </c>
      <c r="I101" s="56"/>
      <c r="J101" s="56"/>
      <c r="K101" s="56">
        <v>5500000</v>
      </c>
      <c r="L101" s="164"/>
      <c r="M101" s="56">
        <v>5500000</v>
      </c>
      <c r="N101" s="56"/>
      <c r="O101" s="56"/>
    </row>
    <row r="102" spans="1:15" s="3" customFormat="1" ht="24.75" customHeight="1">
      <c r="A102" s="70"/>
      <c r="B102" s="162"/>
      <c r="C102" s="163"/>
      <c r="D102" s="186">
        <v>512200</v>
      </c>
      <c r="E102" s="187" t="s">
        <v>156</v>
      </c>
      <c r="F102" s="188">
        <v>2510000</v>
      </c>
      <c r="G102" s="189"/>
      <c r="H102" s="188">
        <v>2500000</v>
      </c>
      <c r="I102" s="188"/>
      <c r="J102" s="188">
        <v>10000</v>
      </c>
      <c r="K102" s="188">
        <f>+M102+O102</f>
        <v>2551280</v>
      </c>
      <c r="L102" s="189"/>
      <c r="M102" s="188">
        <v>2500000</v>
      </c>
      <c r="N102" s="188"/>
      <c r="O102" s="188">
        <f>10000+41280</f>
        <v>51280</v>
      </c>
    </row>
    <row r="103" spans="1:15" s="3" customFormat="1" ht="24.75" customHeight="1">
      <c r="A103" s="70"/>
      <c r="B103" s="162"/>
      <c r="C103" s="163"/>
      <c r="D103" s="165">
        <v>512400</v>
      </c>
      <c r="E103" s="122" t="s">
        <v>157</v>
      </c>
      <c r="F103" s="34">
        <v>10000</v>
      </c>
      <c r="G103" s="84"/>
      <c r="H103" s="34"/>
      <c r="I103" s="34"/>
      <c r="J103" s="34">
        <v>10000</v>
      </c>
      <c r="K103" s="34">
        <v>10000</v>
      </c>
      <c r="L103" s="84"/>
      <c r="M103" s="34"/>
      <c r="N103" s="34"/>
      <c r="O103" s="34">
        <v>10000</v>
      </c>
    </row>
    <row r="104" spans="1:15" s="3" customFormat="1" ht="24.75" customHeight="1">
      <c r="A104" s="70"/>
      <c r="B104" s="162"/>
      <c r="C104" s="163"/>
      <c r="D104" s="166">
        <v>512500</v>
      </c>
      <c r="E104" s="31" t="s">
        <v>158</v>
      </c>
      <c r="F104" s="34">
        <v>5500000</v>
      </c>
      <c r="G104" s="84"/>
      <c r="H104" s="34">
        <v>5500000</v>
      </c>
      <c r="I104" s="34"/>
      <c r="J104" s="34"/>
      <c r="K104" s="34">
        <v>5500000</v>
      </c>
      <c r="L104" s="84"/>
      <c r="M104" s="34">
        <v>5500000</v>
      </c>
      <c r="N104" s="34"/>
      <c r="O104" s="34"/>
    </row>
    <row r="105" spans="1:15" s="3" customFormat="1" ht="24.75" customHeight="1">
      <c r="A105" s="87"/>
      <c r="B105" s="167"/>
      <c r="C105" s="168"/>
      <c r="D105" s="165">
        <v>515100</v>
      </c>
      <c r="E105" s="98" t="s">
        <v>159</v>
      </c>
      <c r="F105" s="34">
        <v>200000</v>
      </c>
      <c r="G105" s="84"/>
      <c r="H105" s="34"/>
      <c r="I105" s="34"/>
      <c r="J105" s="34">
        <v>200000</v>
      </c>
      <c r="K105" s="34">
        <v>200000</v>
      </c>
      <c r="L105" s="84"/>
      <c r="M105" s="34"/>
      <c r="N105" s="34"/>
      <c r="O105" s="34">
        <v>200000</v>
      </c>
    </row>
    <row r="106" spans="1:15" s="169" customFormat="1" ht="30" customHeight="1">
      <c r="A106" s="209" t="s">
        <v>160</v>
      </c>
      <c r="B106" s="209"/>
      <c r="C106" s="209"/>
      <c r="D106" s="209"/>
      <c r="E106" s="209"/>
      <c r="F106" s="37">
        <v>686990197.01</v>
      </c>
      <c r="G106" s="37">
        <v>1484.59</v>
      </c>
      <c r="H106" s="37">
        <v>22874528.09</v>
      </c>
      <c r="I106" s="37">
        <v>642369184.3299999</v>
      </c>
      <c r="J106" s="37">
        <v>21745000</v>
      </c>
      <c r="K106" s="37">
        <f>+K99+K97+K93+K91+K89+K87+K53+K34</f>
        <v>686990197.01</v>
      </c>
      <c r="L106" s="37">
        <v>1484.59</v>
      </c>
      <c r="M106" s="37">
        <v>22874528.09</v>
      </c>
      <c r="N106" s="37">
        <v>642369184.3299999</v>
      </c>
      <c r="O106" s="37">
        <v>21745000</v>
      </c>
    </row>
    <row r="107" spans="1:13" s="169" customFormat="1" ht="15.75" customHeight="1">
      <c r="A107" s="63"/>
      <c r="B107" s="63"/>
      <c r="C107" s="63"/>
      <c r="D107" s="63"/>
      <c r="E107" s="63"/>
      <c r="F107" s="170"/>
      <c r="G107" s="170"/>
      <c r="H107" s="170"/>
      <c r="I107" s="170"/>
      <c r="J107" s="170"/>
      <c r="K107" s="170"/>
      <c r="M107" s="3"/>
    </row>
    <row r="108" spans="1:13" s="169" customFormat="1" ht="24.75" customHeight="1" hidden="1">
      <c r="A108" s="63"/>
      <c r="B108" s="63"/>
      <c r="C108" s="63"/>
      <c r="D108" s="63"/>
      <c r="E108" s="63"/>
      <c r="F108" s="170"/>
      <c r="G108" s="170"/>
      <c r="H108" s="170"/>
      <c r="I108" s="170"/>
      <c r="J108" s="170"/>
      <c r="K108" s="170"/>
      <c r="M108" s="3"/>
    </row>
    <row r="109" spans="1:13" s="169" customFormat="1" ht="12.75" customHeight="1">
      <c r="A109" s="63"/>
      <c r="B109" s="63"/>
      <c r="C109" s="171"/>
      <c r="D109" s="63"/>
      <c r="E109" s="63"/>
      <c r="F109" s="170"/>
      <c r="G109" s="170"/>
      <c r="H109" s="170"/>
      <c r="I109" s="170"/>
      <c r="J109" s="170"/>
      <c r="K109" s="170"/>
      <c r="M109" s="3"/>
    </row>
    <row r="110" spans="1:15" s="169" customFormat="1" ht="12">
      <c r="A110" s="1"/>
      <c r="B110" s="1"/>
      <c r="C110" s="1"/>
      <c r="D110" s="1"/>
      <c r="E110" s="2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3" s="169" customFormat="1" ht="15" customHeight="1">
      <c r="A111" s="172" t="s">
        <v>161</v>
      </c>
      <c r="B111" s="172"/>
      <c r="C111" s="172"/>
      <c r="D111" s="172"/>
      <c r="E111" s="173"/>
      <c r="M111" s="3"/>
    </row>
    <row r="112" spans="1:13" s="169" customFormat="1" ht="1.5" customHeight="1">
      <c r="A112" s="172"/>
      <c r="B112" s="172"/>
      <c r="C112" s="172"/>
      <c r="D112" s="172"/>
      <c r="E112" s="173"/>
      <c r="F112" s="3"/>
      <c r="G112" s="3"/>
      <c r="H112" s="3"/>
      <c r="J112" s="3"/>
      <c r="K112" s="3"/>
      <c r="M112" s="3"/>
    </row>
    <row r="113" spans="1:8" s="169" customFormat="1" ht="35.25" customHeight="1">
      <c r="A113" s="174" t="s">
        <v>162</v>
      </c>
      <c r="B113" s="172"/>
      <c r="C113" s="172"/>
      <c r="D113" s="172"/>
      <c r="E113" s="173"/>
      <c r="F113" s="1"/>
      <c r="G113" s="3"/>
      <c r="H113" s="1"/>
    </row>
    <row r="114" spans="1:13" s="169" customFormat="1" ht="12">
      <c r="A114" s="172" t="s">
        <v>163</v>
      </c>
      <c r="B114" s="172"/>
      <c r="C114" s="172"/>
      <c r="D114" s="172"/>
      <c r="E114" s="173"/>
      <c r="F114" s="1"/>
      <c r="G114" s="1"/>
      <c r="H114" s="1"/>
      <c r="M114" s="3"/>
    </row>
    <row r="115" spans="1:13" s="169" customFormat="1" ht="12">
      <c r="A115" s="172" t="s">
        <v>164</v>
      </c>
      <c r="B115" s="172"/>
      <c r="C115" s="172"/>
      <c r="D115" s="172"/>
      <c r="E115" s="173"/>
      <c r="F115" s="1"/>
      <c r="G115" s="1"/>
      <c r="H115" s="1"/>
      <c r="M115" s="3"/>
    </row>
    <row r="116" spans="1:13" s="169" customFormat="1" ht="24.75" customHeight="1">
      <c r="A116" s="172"/>
      <c r="B116" s="172"/>
      <c r="C116" s="172"/>
      <c r="D116" s="172"/>
      <c r="E116" s="173"/>
      <c r="F116" s="1"/>
      <c r="G116" s="1"/>
      <c r="H116" s="1"/>
      <c r="M116" s="3"/>
    </row>
    <row r="117" spans="1:15" s="169" customFormat="1" ht="12.75" customHeight="1">
      <c r="A117" s="172" t="s">
        <v>165</v>
      </c>
      <c r="B117" s="172"/>
      <c r="C117" s="172"/>
      <c r="D117" s="172"/>
      <c r="E117" s="173"/>
      <c r="F117" s="1"/>
      <c r="G117" s="1"/>
      <c r="H117" s="1"/>
      <c r="K117" s="175"/>
      <c r="M117" s="3"/>
      <c r="N117" s="204" t="s">
        <v>166</v>
      </c>
      <c r="O117" s="204"/>
    </row>
    <row r="118" spans="1:14" s="169" customFormat="1" ht="15" customHeight="1">
      <c r="A118" s="172"/>
      <c r="B118" s="172"/>
      <c r="C118" s="172"/>
      <c r="D118" s="172"/>
      <c r="E118" s="173"/>
      <c r="F118" s="1"/>
      <c r="G118" s="1"/>
      <c r="H118" s="1"/>
      <c r="M118" s="3"/>
      <c r="N118" s="3"/>
    </row>
    <row r="119" spans="1:14" s="169" customFormat="1" ht="15" customHeight="1">
      <c r="A119" s="172" t="s">
        <v>162</v>
      </c>
      <c r="B119" s="172"/>
      <c r="C119" s="172"/>
      <c r="D119" s="172"/>
      <c r="E119" s="173"/>
      <c r="F119" s="1"/>
      <c r="G119" s="1"/>
      <c r="H119" s="1"/>
      <c r="M119" s="3"/>
      <c r="N119" s="172" t="s">
        <v>162</v>
      </c>
    </row>
    <row r="120" spans="1:14" s="169" customFormat="1" ht="15" customHeight="1">
      <c r="A120" s="172" t="s">
        <v>167</v>
      </c>
      <c r="B120" s="172"/>
      <c r="C120" s="172"/>
      <c r="D120" s="172"/>
      <c r="E120" s="173"/>
      <c r="F120" s="1"/>
      <c r="G120" s="1"/>
      <c r="H120" s="1"/>
      <c r="M120" s="3"/>
      <c r="N120" s="169" t="s">
        <v>168</v>
      </c>
    </row>
    <row r="121" spans="1:13" s="169" customFormat="1" ht="12">
      <c r="A121" s="172"/>
      <c r="B121" s="172"/>
      <c r="C121" s="172"/>
      <c r="D121" s="172"/>
      <c r="E121" s="173"/>
      <c r="F121" s="1"/>
      <c r="G121" s="1"/>
      <c r="H121" s="1"/>
      <c r="M121" s="3"/>
    </row>
    <row r="122" spans="1:13" s="169" customFormat="1" ht="12">
      <c r="A122" s="172"/>
      <c r="B122" s="172"/>
      <c r="C122" s="172"/>
      <c r="D122" s="172"/>
      <c r="E122" s="173"/>
      <c r="F122" s="1"/>
      <c r="G122" s="1"/>
      <c r="H122" s="1"/>
      <c r="M122" s="3"/>
    </row>
    <row r="123" spans="1:13" s="169" customFormat="1" ht="12">
      <c r="A123" s="172"/>
      <c r="B123" s="172"/>
      <c r="C123" s="172"/>
      <c r="D123" s="172"/>
      <c r="E123" s="173"/>
      <c r="F123" s="1"/>
      <c r="G123" s="1"/>
      <c r="H123" s="1"/>
      <c r="M123" s="3"/>
    </row>
  </sheetData>
  <sheetProtection selectLockedCells="1" selectUnlockedCells="1"/>
  <mergeCells count="60">
    <mergeCell ref="D93:E93"/>
    <mergeCell ref="D97:E97"/>
    <mergeCell ref="D99:E99"/>
    <mergeCell ref="A106:E106"/>
    <mergeCell ref="N117:O117"/>
    <mergeCell ref="D72:E72"/>
    <mergeCell ref="D76:E76"/>
    <mergeCell ref="D79:E79"/>
    <mergeCell ref="D87:E87"/>
    <mergeCell ref="D89:E89"/>
    <mergeCell ref="D91:E91"/>
    <mergeCell ref="D49:E49"/>
    <mergeCell ref="D51:E51"/>
    <mergeCell ref="D53:E53"/>
    <mergeCell ref="D54:E54"/>
    <mergeCell ref="D61:E61"/>
    <mergeCell ref="D63:E63"/>
    <mergeCell ref="A33:E33"/>
    <mergeCell ref="D34:E34"/>
    <mergeCell ref="D35:E35"/>
    <mergeCell ref="D37:E37"/>
    <mergeCell ref="D41:E41"/>
    <mergeCell ref="D45:E45"/>
    <mergeCell ref="F29:J29"/>
    <mergeCell ref="K29:O29"/>
    <mergeCell ref="F30:F31"/>
    <mergeCell ref="G30:I30"/>
    <mergeCell ref="J30:J31"/>
    <mergeCell ref="K30:K31"/>
    <mergeCell ref="L30:N30"/>
    <mergeCell ref="O30:O31"/>
    <mergeCell ref="D17:E17"/>
    <mergeCell ref="D19:E19"/>
    <mergeCell ref="D21:E21"/>
    <mergeCell ref="D22:E22"/>
    <mergeCell ref="A23:E23"/>
    <mergeCell ref="A29:A31"/>
    <mergeCell ref="B29:B31"/>
    <mergeCell ref="C29:C31"/>
    <mergeCell ref="D29:D31"/>
    <mergeCell ref="E29:E31"/>
    <mergeCell ref="D10:E10"/>
    <mergeCell ref="D11:E11"/>
    <mergeCell ref="D13:E13"/>
    <mergeCell ref="A15:A16"/>
    <mergeCell ref="B15:B16"/>
    <mergeCell ref="C15:C16"/>
    <mergeCell ref="K6:O6"/>
    <mergeCell ref="F7:F8"/>
    <mergeCell ref="G7:I7"/>
    <mergeCell ref="J7:J8"/>
    <mergeCell ref="K7:K8"/>
    <mergeCell ref="L7:N7"/>
    <mergeCell ref="O7:O8"/>
    <mergeCell ref="A6:A8"/>
    <mergeCell ref="B6:B8"/>
    <mergeCell ref="C6:C8"/>
    <mergeCell ref="D6:D8"/>
    <mergeCell ref="E6:E8"/>
    <mergeCell ref="F6:J6"/>
  </mergeCells>
  <dataValidations count="2">
    <dataValidation allowBlank="1" showErrorMessage="1" errorTitle="Upozorenje" error="Niste uneli korektnu vrednost!&#10;Ponovite unos." sqref="G6:G8 L6:L8 G10:G18 L10:L18 H17 M17 G20:G22 L20:L22 J21:J22 O21:O22 G29:G31 L29:L31 G33 L33 G35:H36 L35:M36 I36:J36 N36:O36 G37:G42 L37:L42 G43:J44 L43:O44 G47 L47 G48:J48 L48:O48 G49:G54 L49:L54 G55:J55 L55:O55 G56:G59 I56:J59 L56:L59 N56:O59 G60:J60 L60:O60 G61 L61 G62:J62 L62:O62 G63 L63 G64:H64 L64:M64 G65:G74 I65:J71 L65:L74 N65:O71 I73:J74 N73:O74 G75:J75 L75:O75 G76:G77 L76:L77 H77:J77 M77:O77 G78:J78 L78:O78 G79:G84 L79:L84 I80:J84 N80:O84 G85:J86 L85:O86 G87:G88 L87 H88:J88 L88:O90 G89:J90 G91 L91 G92:J92 L92:O92 G93 L93 G94:J96 L94:O96 G97:G105 L97 H98:J98 L98:O98 L99:L105">
      <formula1>0</formula1>
      <formula2>0</formula2>
    </dataValidation>
    <dataValidation type="whole" allowBlank="1" showErrorMessage="1" errorTitle="Upozorenje" error="Niste uneli korektnu vrednost!&#10;Ponovite unos." sqref="H21:H22 M21:M22 H49:H50 M49:M50 H53:H54 M53:M54 H56:H59 M56:M59 H61 M61 H65:H67 M65:M67 H72:H73 M72:M73 H79:H80 M79:M80 H84 M84">
      <formula1>0</formula1>
      <formula2>999999999</formula2>
    </dataValidation>
  </dataValidations>
  <printOptions/>
  <pageMargins left="0.2" right="0.25" top="0.25" bottom="0.2701388888888889" header="0.5118055555555555" footer="0.5118055555555555"/>
  <pageSetup horizontalDpi="300" verticalDpi="300" orientation="landscape" paperSize="9" scale="7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ULAZ</cp:lastModifiedBy>
  <cp:lastPrinted>2020-01-09T12:04:34Z</cp:lastPrinted>
  <dcterms:modified xsi:type="dcterms:W3CDTF">2021-05-25T11:30:30Z</dcterms:modified>
  <cp:category/>
  <cp:version/>
  <cp:contentType/>
  <cp:contentStatus/>
</cp:coreProperties>
</file>